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17" activeTab="1"/>
  </bookViews>
  <sheets>
    <sheet name="Gesamt" sheetId="1" r:id="rId1"/>
    <sheet name="Senior Ort" sheetId="2" r:id="rId2"/>
    <sheet name="Junior Gäste" sheetId="3" r:id="rId3"/>
    <sheet name="Senior Gäste" sheetId="4" r:id="rId4"/>
    <sheet name="Elite" sheetId="5" r:id="rId5"/>
    <sheet name="Quali JUNIOR" sheetId="6" r:id="rId6"/>
    <sheet name="Quali SENIOR" sheetId="7" r:id="rId7"/>
    <sheet name="NRW Liste" sheetId="8" r:id="rId8"/>
  </sheets>
  <definedNames>
    <definedName name="_xlnm._FilterDatabase" localSheetId="2" hidden="1">'Junior Gäste'!$A$6:$M$45</definedName>
    <definedName name="_xlnm._FilterDatabase" localSheetId="3" hidden="1">'Senior Gäste'!$A$6:$M$47</definedName>
    <definedName name="_xlnm.Print_Titles" localSheetId="4">'Elite'!$6:$6</definedName>
    <definedName name="_xlnm.Print_Titles" localSheetId="0">'Gesamt'!$4:$4</definedName>
    <definedName name="_xlnm.Print_Titles" localSheetId="2">'Junior Gäste'!$6:$6</definedName>
    <definedName name="_xlnm.Print_Titles" localSheetId="5">'Quali JUNIOR'!$6:$6</definedName>
    <definedName name="_xlnm.Print_Titles" localSheetId="6">'Quali SENIOR'!$6:$6</definedName>
    <definedName name="_xlnm.Print_Titles" localSheetId="3">'Senior Gäste'!$6:$6</definedName>
    <definedName name="_xlnm.Print_Titles" localSheetId="1">'Senior Ort'!$6:$6</definedName>
  </definedNames>
  <calcPr fullCalcOnLoad="1"/>
</workbook>
</file>

<file path=xl/sharedStrings.xml><?xml version="1.0" encoding="utf-8"?>
<sst xmlns="http://schemas.openxmlformats.org/spreadsheetml/2006/main" count="1200" uniqueCount="401">
  <si>
    <t>Start-Nr.</t>
  </si>
  <si>
    <t>Name</t>
  </si>
  <si>
    <t>Verein</t>
  </si>
  <si>
    <t>Gesamt</t>
  </si>
  <si>
    <t>Wertung für die Summe ?  0 oder 1 eintragen</t>
  </si>
  <si>
    <t>Platz</t>
  </si>
  <si>
    <t>wird in der Gesamtliste angegeben</t>
  </si>
  <si>
    <t>Vorname</t>
  </si>
  <si>
    <t>Lauf 1</t>
  </si>
  <si>
    <t>Lauf 2</t>
  </si>
  <si>
    <t>Lauf 3</t>
  </si>
  <si>
    <t>Lauf 4</t>
  </si>
  <si>
    <t>Lauf 5</t>
  </si>
  <si>
    <t>Lauf 6</t>
  </si>
  <si>
    <t>J</t>
  </si>
  <si>
    <t xml:space="preserve"> </t>
  </si>
  <si>
    <t>Lorenz</t>
  </si>
  <si>
    <t>Lucas</t>
  </si>
  <si>
    <t>Overath</t>
  </si>
  <si>
    <t>Gößling</t>
  </si>
  <si>
    <t>Jannik</t>
  </si>
  <si>
    <t>Mettingen</t>
  </si>
  <si>
    <t>Hoppe</t>
  </si>
  <si>
    <t>Christian</t>
  </si>
  <si>
    <t>Dickob</t>
  </si>
  <si>
    <t>Isabel</t>
  </si>
  <si>
    <t>Schledehausen</t>
  </si>
  <si>
    <t>Förster</t>
  </si>
  <si>
    <t>Yannick</t>
  </si>
  <si>
    <t>Friedrichsfeld</t>
  </si>
  <si>
    <t>Bovenschulte</t>
  </si>
  <si>
    <t>Carina</t>
  </si>
  <si>
    <t>Rheine</t>
  </si>
  <si>
    <t>Reddieß</t>
  </si>
  <si>
    <t>Shaune</t>
  </si>
  <si>
    <t>Tenambergen</t>
  </si>
  <si>
    <t>Martin</t>
  </si>
  <si>
    <t>Rödder</t>
  </si>
  <si>
    <t>Dustin</t>
  </si>
  <si>
    <t>Freudenberg</t>
  </si>
  <si>
    <t>Priebe</t>
  </si>
  <si>
    <t>Franziska</t>
  </si>
  <si>
    <t>Stagge</t>
  </si>
  <si>
    <t>Jonas</t>
  </si>
  <si>
    <t>Sidney</t>
  </si>
  <si>
    <t>Hummels</t>
  </si>
  <si>
    <t>Melissa</t>
  </si>
  <si>
    <t>Stromberg</t>
  </si>
  <si>
    <t>Menden</t>
  </si>
  <si>
    <t>Dominique</t>
  </si>
  <si>
    <t>Sankt Augustin</t>
  </si>
  <si>
    <t>Kleine-Harmeyer</t>
  </si>
  <si>
    <t>Daniel</t>
  </si>
  <si>
    <t>Lütke</t>
  </si>
  <si>
    <t>Mara</t>
  </si>
  <si>
    <t>Fregin</t>
  </si>
  <si>
    <t>Lara</t>
  </si>
  <si>
    <t>Carolin</t>
  </si>
  <si>
    <t>Geisler</t>
  </si>
  <si>
    <t>Falinz</t>
  </si>
  <si>
    <t>Bergkamen</t>
  </si>
  <si>
    <t>Gorgus</t>
  </si>
  <si>
    <t>Florian</t>
  </si>
  <si>
    <t>Kerpen</t>
  </si>
  <si>
    <t>Küppers</t>
  </si>
  <si>
    <t>Anna</t>
  </si>
  <si>
    <t>Xanten</t>
  </si>
  <si>
    <t>Merker</t>
  </si>
  <si>
    <t>Fabian</t>
  </si>
  <si>
    <t>Leismann</t>
  </si>
  <si>
    <t>Pascal</t>
  </si>
  <si>
    <t>Bloch</t>
  </si>
  <si>
    <t>Christin</t>
  </si>
  <si>
    <t>Koss</t>
  </si>
  <si>
    <t>Gian-Luca</t>
  </si>
  <si>
    <t>Clemens</t>
  </si>
  <si>
    <t>Leeker</t>
  </si>
  <si>
    <t>Sascha</t>
  </si>
  <si>
    <t>Schmitz</t>
  </si>
  <si>
    <t>Kai</t>
  </si>
  <si>
    <t>Siegel</t>
  </si>
  <si>
    <t>Dorian</t>
  </si>
  <si>
    <t>Wolke</t>
  </si>
  <si>
    <t>Marius</t>
  </si>
  <si>
    <t>Tiggelkamp</t>
  </si>
  <si>
    <t>Darius</t>
  </si>
  <si>
    <t>Kamp-Lintfort</t>
  </si>
  <si>
    <t>Kramer</t>
  </si>
  <si>
    <t xml:space="preserve"> Kramer</t>
  </si>
  <si>
    <t>Eva-Carina</t>
  </si>
  <si>
    <t>Rasche</t>
  </si>
  <si>
    <t>Neuhaus</t>
  </si>
  <si>
    <t>Felicitas</t>
  </si>
  <si>
    <t>Rottmann</t>
  </si>
  <si>
    <t>Annika</t>
  </si>
  <si>
    <t>Navratil</t>
  </si>
  <si>
    <t>Milan</t>
  </si>
  <si>
    <t>Havixbeck</t>
  </si>
  <si>
    <t>Linse</t>
  </si>
  <si>
    <t>Maximilian</t>
  </si>
  <si>
    <t>Schlieper</t>
  </si>
  <si>
    <t>Tobias</t>
  </si>
  <si>
    <t>Brückerhoff</t>
  </si>
  <si>
    <t>Finja</t>
  </si>
  <si>
    <t>Geise</t>
  </si>
  <si>
    <t>Watta</t>
  </si>
  <si>
    <t>Alexander</t>
  </si>
  <si>
    <t>Bietendüvel</t>
  </si>
  <si>
    <t>Hendrik</t>
  </si>
  <si>
    <t>Mratschkowski</t>
  </si>
  <si>
    <t>Niklas</t>
  </si>
  <si>
    <t>Wiese</t>
  </si>
  <si>
    <t>Göddenhenrich</t>
  </si>
  <si>
    <t>Lino</t>
  </si>
  <si>
    <t>Becker</t>
  </si>
  <si>
    <t>Johanna</t>
  </si>
  <si>
    <t>Ley</t>
  </si>
  <si>
    <t>Lacroix</t>
  </si>
  <si>
    <t>Wienema</t>
  </si>
  <si>
    <t>Markus</t>
  </si>
  <si>
    <t>Huppertz</t>
  </si>
  <si>
    <t>Sven</t>
  </si>
  <si>
    <t>Simmerath</t>
  </si>
  <si>
    <t>Hollander</t>
  </si>
  <si>
    <t>Tim</t>
  </si>
  <si>
    <t>Klein</t>
  </si>
  <si>
    <t>Amelung</t>
  </si>
  <si>
    <t>Bergtkamen</t>
  </si>
  <si>
    <t>Wöhrmann</t>
  </si>
  <si>
    <t>Marco</t>
  </si>
  <si>
    <t>Brockmeier</t>
  </si>
  <si>
    <t>Jonathan</t>
  </si>
  <si>
    <t>Wiethölter</t>
  </si>
  <si>
    <t>Jannek</t>
  </si>
  <si>
    <t>Bastian</t>
  </si>
  <si>
    <t>Kevin</t>
  </si>
  <si>
    <t>Schroerlücke</t>
  </si>
  <si>
    <t>Benedikt</t>
  </si>
  <si>
    <t>Schlüter</t>
  </si>
  <si>
    <t>Schmidt</t>
  </si>
  <si>
    <t>Elvis</t>
  </si>
  <si>
    <t>Völlmecker</t>
  </si>
  <si>
    <t>Lukas</t>
  </si>
  <si>
    <t>Müller</t>
  </si>
  <si>
    <t>Jan-Niclas</t>
  </si>
  <si>
    <t>Witte</t>
  </si>
  <si>
    <t>Larissa</t>
  </si>
  <si>
    <t>Georg</t>
  </si>
  <si>
    <t>Philipp</t>
  </si>
  <si>
    <t>Soenius</t>
  </si>
  <si>
    <t>Aaron</t>
  </si>
  <si>
    <t>Neunkirchen</t>
  </si>
  <si>
    <t>Werner</t>
  </si>
  <si>
    <t>René</t>
  </si>
  <si>
    <t>Hindahl</t>
  </si>
  <si>
    <t>Nils</t>
  </si>
  <si>
    <t>Oberscheidt</t>
  </si>
  <si>
    <t>Nicole</t>
  </si>
  <si>
    <t>Böhme</t>
  </si>
  <si>
    <t>Justin</t>
  </si>
  <si>
    <t>Stefan</t>
  </si>
  <si>
    <t>Kuhl</t>
  </si>
  <si>
    <t>Patricia</t>
  </si>
  <si>
    <t>Großerhode</t>
  </si>
  <si>
    <t>Beulker</t>
  </si>
  <si>
    <t>Saskia</t>
  </si>
  <si>
    <t>Osterbrink</t>
  </si>
  <si>
    <t>Pia Anna</t>
  </si>
  <si>
    <t>Lars</t>
  </si>
  <si>
    <t>Schnatz</t>
  </si>
  <si>
    <t>Christoph</t>
  </si>
  <si>
    <t>Wacker</t>
  </si>
  <si>
    <t>Lambers</t>
  </si>
  <si>
    <t>Ilona</t>
  </si>
  <si>
    <t>Ricker</t>
  </si>
  <si>
    <t>Oliver</t>
  </si>
  <si>
    <t>Kulikov</t>
  </si>
  <si>
    <t>Viersen</t>
  </si>
  <si>
    <t>Bredow</t>
  </si>
  <si>
    <t>Dennis</t>
  </si>
  <si>
    <t>Schmitter</t>
  </si>
  <si>
    <t>Sabrina</t>
  </si>
  <si>
    <t>Winnen</t>
  </si>
  <si>
    <t>Macha</t>
  </si>
  <si>
    <t>Sam</t>
  </si>
  <si>
    <t>Linz</t>
  </si>
  <si>
    <t>Osnarbrück</t>
  </si>
  <si>
    <t>Gnaß</t>
  </si>
  <si>
    <t>Maurice-Adrian</t>
  </si>
  <si>
    <t>Jostes</t>
  </si>
  <si>
    <t>Jolander</t>
  </si>
  <si>
    <t>von Nethen</t>
  </si>
  <si>
    <t>Lisa</t>
  </si>
  <si>
    <t>Cardoso</t>
  </si>
  <si>
    <t>Eloi</t>
  </si>
  <si>
    <t>Cosentino</t>
  </si>
  <si>
    <t>Petri</t>
  </si>
  <si>
    <t>Patrick</t>
  </si>
  <si>
    <t>Kein</t>
  </si>
  <si>
    <t>Felix</t>
  </si>
  <si>
    <t>Frühauf</t>
  </si>
  <si>
    <t>Rückert</t>
  </si>
  <si>
    <t>Marcel</t>
  </si>
  <si>
    <t>Aumann</t>
  </si>
  <si>
    <t>Lennart</t>
  </si>
  <si>
    <t>Semsroth</t>
  </si>
  <si>
    <t>Hoffmann</t>
  </si>
  <si>
    <t>Leon</t>
  </si>
  <si>
    <t>Osmann</t>
  </si>
  <si>
    <t>Deliar</t>
  </si>
  <si>
    <t>Williamson</t>
  </si>
  <si>
    <t>Nico</t>
  </si>
  <si>
    <t>Heinz</t>
  </si>
  <si>
    <t>Marvin</t>
  </si>
  <si>
    <t>Grewe</t>
  </si>
  <si>
    <t>Max</t>
  </si>
  <si>
    <t>Lawrenz</t>
  </si>
  <si>
    <t>Eric</t>
  </si>
  <si>
    <t>Breuckmann</t>
  </si>
  <si>
    <t>Vanessa</t>
  </si>
  <si>
    <t>Hüsken</t>
  </si>
  <si>
    <t>Rösner</t>
  </si>
  <si>
    <t>Steffen</t>
  </si>
  <si>
    <t>Kofkamp</t>
  </si>
  <si>
    <t>Kimberley</t>
  </si>
  <si>
    <t>Kaufmann</t>
  </si>
  <si>
    <t>Overberg</t>
  </si>
  <si>
    <t>Henning</t>
  </si>
  <si>
    <t>Julian</t>
  </si>
  <si>
    <t>Narvatil</t>
  </si>
  <si>
    <t>Kamp</t>
  </si>
  <si>
    <t>Michel</t>
  </si>
  <si>
    <t>Kilbinger</t>
  </si>
  <si>
    <t>Rebecca</t>
  </si>
  <si>
    <t>Baran</t>
  </si>
  <si>
    <t>Jessica</t>
  </si>
  <si>
    <t>Kalytha</t>
  </si>
  <si>
    <t>Westermann</t>
  </si>
  <si>
    <t>Desiree</t>
  </si>
  <si>
    <t>Dorca</t>
  </si>
  <si>
    <t>David</t>
  </si>
  <si>
    <t>Metzner</t>
  </si>
  <si>
    <t>Katja</t>
  </si>
  <si>
    <t>Strohmeier</t>
  </si>
  <si>
    <t>Rippsieker</t>
  </si>
  <si>
    <t xml:space="preserve">Kim </t>
  </si>
  <si>
    <t>Tillmann</t>
  </si>
  <si>
    <t>Stüke</t>
  </si>
  <si>
    <t>Batta</t>
  </si>
  <si>
    <t>Sebastian</t>
  </si>
  <si>
    <t>Suk</t>
  </si>
  <si>
    <t>Chmiedewski</t>
  </si>
  <si>
    <t>Danni</t>
  </si>
  <si>
    <t>Kicza</t>
  </si>
  <si>
    <t>Kelch</t>
  </si>
  <si>
    <t>Maria</t>
  </si>
  <si>
    <t>S</t>
  </si>
  <si>
    <t>Wunderlich</t>
  </si>
  <si>
    <t>Ruppichteroth</t>
  </si>
  <si>
    <t>Brockmann</t>
  </si>
  <si>
    <t>Nadine</t>
  </si>
  <si>
    <t>Timm</t>
  </si>
  <si>
    <t>Pohl</t>
  </si>
  <si>
    <t>Erika</t>
  </si>
  <si>
    <t>Robert</t>
  </si>
  <si>
    <t>Athmer</t>
  </si>
  <si>
    <t>Wiebke</t>
  </si>
  <si>
    <t>Richter</t>
  </si>
  <si>
    <t>Thilo</t>
  </si>
  <si>
    <t>Roeben</t>
  </si>
  <si>
    <t>Frank</t>
  </si>
  <si>
    <t>Gallinat-Fielers</t>
  </si>
  <si>
    <t>Thomas</t>
  </si>
  <si>
    <t>Matthias</t>
  </si>
  <si>
    <t>Helge</t>
  </si>
  <si>
    <t>Petry</t>
  </si>
  <si>
    <t>Mirco</t>
  </si>
  <si>
    <t>Gehring</t>
  </si>
  <si>
    <t>Robin</t>
  </si>
  <si>
    <t>Michael</t>
  </si>
  <si>
    <t>Walenciak</t>
  </si>
  <si>
    <t>André</t>
  </si>
  <si>
    <t>Bittner</t>
  </si>
  <si>
    <t>Nikolas</t>
  </si>
  <si>
    <t>van Limbeck</t>
  </si>
  <si>
    <t>Lena</t>
  </si>
  <si>
    <t>Schröer</t>
  </si>
  <si>
    <t>Kirchmeyer</t>
  </si>
  <si>
    <t>Julia</t>
  </si>
  <si>
    <t>Bollwerk</t>
  </si>
  <si>
    <t>Joline</t>
  </si>
  <si>
    <t>Adriano</t>
  </si>
  <si>
    <t>Ann-Kathrin</t>
  </si>
  <si>
    <t>van der Bij</t>
  </si>
  <si>
    <t>Yvonne</t>
  </si>
  <si>
    <t>Brüggemann</t>
  </si>
  <si>
    <t>Cetinkaya</t>
  </si>
  <si>
    <t>Deniz</t>
  </si>
  <si>
    <t>Brüning</t>
  </si>
  <si>
    <t>Schulz</t>
  </si>
  <si>
    <t>Filip</t>
  </si>
  <si>
    <t>Diersmann</t>
  </si>
  <si>
    <t>Oehme</t>
  </si>
  <si>
    <t>Mark</t>
  </si>
  <si>
    <t>Schulze</t>
  </si>
  <si>
    <t>Hollunder</t>
  </si>
  <si>
    <t>Christina</t>
  </si>
  <si>
    <t>Kehl</t>
  </si>
  <si>
    <t>Claudia</t>
  </si>
  <si>
    <t xml:space="preserve">Strucken </t>
  </si>
  <si>
    <t>Thimo</t>
  </si>
  <si>
    <t>Linda</t>
  </si>
  <si>
    <t>Harrer</t>
  </si>
  <si>
    <t>Kristina</t>
  </si>
  <si>
    <t>Thomé</t>
  </si>
  <si>
    <t>Christopher</t>
  </si>
  <si>
    <t>Katharina</t>
  </si>
  <si>
    <t>Fiona</t>
  </si>
  <si>
    <t>Hast</t>
  </si>
  <si>
    <t>Ostberg</t>
  </si>
  <si>
    <t>Josefine</t>
  </si>
  <si>
    <t>Manuel</t>
  </si>
  <si>
    <t>Schubert</t>
  </si>
  <si>
    <t>Stasch</t>
  </si>
  <si>
    <t>Roman</t>
  </si>
  <si>
    <t>Nübel</t>
  </si>
  <si>
    <t>Jan</t>
  </si>
  <si>
    <t>Altehülshorst</t>
  </si>
  <si>
    <t>Amelie</t>
  </si>
  <si>
    <t>Emmerich</t>
  </si>
  <si>
    <t>Koß</t>
  </si>
  <si>
    <t>Epmann</t>
  </si>
  <si>
    <t>Voß</t>
  </si>
  <si>
    <t>Erik</t>
  </si>
  <si>
    <t>Pasch</t>
  </si>
  <si>
    <t>Lea</t>
  </si>
  <si>
    <t>Seekt</t>
  </si>
  <si>
    <t>Czajkowski</t>
  </si>
  <si>
    <t>Hinricher</t>
  </si>
  <si>
    <t>Lehmkuhl</t>
  </si>
  <si>
    <t>Kellinghaus</t>
  </si>
  <si>
    <t>Sowade</t>
  </si>
  <si>
    <t>Jens</t>
  </si>
  <si>
    <t>Strauch</t>
  </si>
  <si>
    <t>Peter</t>
  </si>
  <si>
    <t>Krechter</t>
  </si>
  <si>
    <t>Malte</t>
  </si>
  <si>
    <t>Sulitze</t>
  </si>
  <si>
    <t>Mirko</t>
  </si>
  <si>
    <t>Rakuzki</t>
  </si>
  <si>
    <t>Katarina</t>
  </si>
  <si>
    <t>Janinie</t>
  </si>
  <si>
    <t>Schimanski</t>
  </si>
  <si>
    <t>Kim</t>
  </si>
  <si>
    <t>Klinke</t>
  </si>
  <si>
    <t>Gierlich</t>
  </si>
  <si>
    <t>Lars-Aurel</t>
  </si>
  <si>
    <t xml:space="preserve">Winnen </t>
  </si>
  <si>
    <t>Cordula</t>
  </si>
  <si>
    <t>Johannes</t>
  </si>
  <si>
    <t>Hermann</t>
  </si>
  <si>
    <t>Isabell</t>
  </si>
  <si>
    <t>Yildirim</t>
  </si>
  <si>
    <t>Cem</t>
  </si>
  <si>
    <t>Kerber</t>
  </si>
  <si>
    <t>Kurth</t>
  </si>
  <si>
    <t>Saatkamp</t>
  </si>
  <si>
    <t>Joel</t>
  </si>
  <si>
    <t>Schröder</t>
  </si>
  <si>
    <t>Paus</t>
  </si>
  <si>
    <t>Feil</t>
  </si>
  <si>
    <t>Cooberg</t>
  </si>
  <si>
    <t>Wicht</t>
  </si>
  <si>
    <t>Gerding</t>
  </si>
  <si>
    <t>Wienama</t>
  </si>
  <si>
    <t>Neumann</t>
  </si>
  <si>
    <t>Jennifer</t>
  </si>
  <si>
    <t>E</t>
  </si>
  <si>
    <t>St. Augustin</t>
  </si>
  <si>
    <t>Reinelt</t>
  </si>
  <si>
    <t>Kuhn</t>
  </si>
  <si>
    <t>Marc</t>
  </si>
  <si>
    <t>Sandra</t>
  </si>
  <si>
    <t>Jost</t>
  </si>
  <si>
    <t>Vorbohle</t>
  </si>
  <si>
    <t>Denis</t>
  </si>
  <si>
    <t>Meßbauer</t>
  </si>
  <si>
    <t>Mariana</t>
  </si>
  <si>
    <t xml:space="preserve">Töpker </t>
  </si>
  <si>
    <t>Matthis</t>
  </si>
  <si>
    <t>Frederic</t>
  </si>
  <si>
    <t>Stehmann</t>
  </si>
  <si>
    <t>Karl</t>
  </si>
  <si>
    <t>Schmitt</t>
  </si>
  <si>
    <t>Jahn</t>
  </si>
  <si>
    <t>Biwer</t>
  </si>
  <si>
    <t>Leonard</t>
  </si>
  <si>
    <t>Wetzler</t>
  </si>
  <si>
    <t>Becher</t>
  </si>
  <si>
    <t>Vincent</t>
  </si>
  <si>
    <t>Neubarth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</si>
</sst>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3" fontId="1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alignment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/>
    </xf>
    <xf numFmtId="0" fontId="0" fillId="0" borderId="4" xfId="0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49" fontId="0" fillId="0" borderId="3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49" fontId="0" fillId="0" borderId="2" xfId="0" applyNumberForma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49" fontId="0" fillId="0" borderId="3" xfId="0" applyNumberFormat="1" applyFill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49" fontId="0" fillId="0" borderId="5" xfId="0" applyNumberFormat="1" applyBorder="1" applyAlignment="1" applyProtection="1">
      <alignment vertical="center"/>
      <protection locked="0"/>
    </xf>
    <xf numFmtId="49" fontId="0" fillId="0" borderId="5" xfId="0" applyNumberForma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6" xfId="0" applyBorder="1" applyAlignment="1">
      <alignment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218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E29" sqref="E29"/>
    </sheetView>
  </sheetViews>
  <sheetFormatPr defaultColWidth="11.421875" defaultRowHeight="12.75"/>
  <cols>
    <col min="1" max="1" width="8.00390625" style="10" customWidth="1"/>
    <col min="2" max="2" width="20.00390625" style="0" customWidth="1"/>
    <col min="3" max="3" width="18.421875" style="0" customWidth="1"/>
    <col min="4" max="4" width="21.28125" style="0" customWidth="1"/>
    <col min="5" max="5" width="9.8515625" style="12" customWidth="1"/>
    <col min="6" max="6" width="9.28125" style="12" customWidth="1"/>
    <col min="7" max="7" width="8.8515625" style="12" customWidth="1"/>
    <col min="8" max="8" width="8.140625" style="12" customWidth="1"/>
    <col min="9" max="9" width="9.28125" style="12" customWidth="1"/>
    <col min="10" max="10" width="9.140625" style="12" customWidth="1"/>
    <col min="11" max="11" width="11.421875" style="12" customWidth="1"/>
  </cols>
  <sheetData>
    <row r="1" spans="2:4" ht="12.75">
      <c r="B1" s="16"/>
      <c r="C1" s="16"/>
      <c r="D1" s="16"/>
    </row>
    <row r="2" spans="1:10" ht="12.75">
      <c r="A2" s="49" t="s">
        <v>4</v>
      </c>
      <c r="B2" s="49"/>
      <c r="C2" s="49"/>
      <c r="D2" s="49"/>
      <c r="E2" s="15">
        <v>1</v>
      </c>
      <c r="F2" s="15">
        <v>1</v>
      </c>
      <c r="G2" s="15">
        <v>1</v>
      </c>
      <c r="H2" s="15">
        <v>1</v>
      </c>
      <c r="I2" s="15">
        <v>1</v>
      </c>
      <c r="J2" s="15">
        <v>1</v>
      </c>
    </row>
    <row r="3" spans="2:4" ht="12.75">
      <c r="B3" s="16"/>
      <c r="C3" s="16"/>
      <c r="D3" s="16"/>
    </row>
    <row r="4" spans="1:11" ht="12.75">
      <c r="A4" s="17" t="s">
        <v>0</v>
      </c>
      <c r="B4" s="3" t="s">
        <v>1</v>
      </c>
      <c r="C4" s="3" t="s">
        <v>7</v>
      </c>
      <c r="D4" s="3" t="s">
        <v>2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3</v>
      </c>
    </row>
    <row r="5" spans="1:11" ht="12.75">
      <c r="A5" s="18">
        <v>104</v>
      </c>
      <c r="B5" s="16" t="str">
        <f>VLOOKUP(A5,'NRW Liste'!$A$1:$F$501,4)</f>
        <v>Lorenz</v>
      </c>
      <c r="C5" s="16" t="str">
        <f>VLOOKUP(A5,'NRW Liste'!$A$1:$F$271,5)</f>
        <v>Lucas</v>
      </c>
      <c r="D5" s="16" t="str">
        <f>VLOOKUP(A5,'NRW Liste'!$A$1:$F$271,6)</f>
        <v>Overath</v>
      </c>
      <c r="E5" s="12">
        <v>41.66</v>
      </c>
      <c r="F5" s="12">
        <v>41.93</v>
      </c>
      <c r="G5" s="12">
        <v>41.91</v>
      </c>
      <c r="H5" s="12">
        <v>42.26</v>
      </c>
      <c r="K5" s="12">
        <f>SUM(E5*$E$2+F5*$F$2+G5*$G$2+H5*$H$2+I5*$I$2+$J$2*J5)</f>
        <v>167.76</v>
      </c>
    </row>
    <row r="6" spans="1:11" ht="12.75">
      <c r="A6" s="18">
        <v>107</v>
      </c>
      <c r="B6" s="16" t="str">
        <f>VLOOKUP(A6,'NRW Liste'!$A$1:$F$501,4)</f>
        <v>Hoppe</v>
      </c>
      <c r="C6" s="16" t="str">
        <f>VLOOKUP(A6,'NRW Liste'!$A$1:$F$271,5)</f>
        <v>Christian</v>
      </c>
      <c r="D6" s="16" t="str">
        <f>VLOOKUP(A6,'NRW Liste'!$A$1:$F$271,6)</f>
        <v>Mettingen</v>
      </c>
      <c r="E6" s="12">
        <v>41.94</v>
      </c>
      <c r="F6" s="12">
        <v>41.63</v>
      </c>
      <c r="G6" s="12">
        <v>42.1</v>
      </c>
      <c r="H6" s="12">
        <v>41.95</v>
      </c>
      <c r="K6" s="12">
        <f aca="true" t="shared" si="0" ref="K6:K72">SUM(E6*$E$2+F6*$F$2+G6*$G$2+H6*$H$2+I6*$I$2+$J$2*J6)</f>
        <v>167.62</v>
      </c>
    </row>
    <row r="7" spans="1:11" ht="12.75">
      <c r="A7" s="18">
        <v>110</v>
      </c>
      <c r="B7" s="16" t="str">
        <f>VLOOKUP(A7,'NRW Liste'!$A$1:$F$501,4)</f>
        <v>Bovenschulte</v>
      </c>
      <c r="C7" s="16" t="str">
        <f>VLOOKUP(A7,'NRW Liste'!$A$1:$F$271,5)</f>
        <v>Carina</v>
      </c>
      <c r="D7" s="16" t="str">
        <f>VLOOKUP(A7,'NRW Liste'!$A$1:$F$271,6)</f>
        <v>Rheine</v>
      </c>
      <c r="E7" s="12">
        <v>42</v>
      </c>
      <c r="F7" s="12">
        <v>42.24</v>
      </c>
      <c r="G7" s="12">
        <v>41.92</v>
      </c>
      <c r="H7" s="12">
        <v>42.46</v>
      </c>
      <c r="K7" s="12">
        <f t="shared" si="0"/>
        <v>168.62</v>
      </c>
    </row>
    <row r="8" spans="1:11" ht="12.75">
      <c r="A8" s="18">
        <v>111</v>
      </c>
      <c r="B8" s="16" t="str">
        <f>VLOOKUP(A8,'NRW Liste'!$A$1:$F$501,4)</f>
        <v>Reddieß</v>
      </c>
      <c r="C8" s="16" t="str">
        <f>VLOOKUP(A8,'NRW Liste'!$A$1:$F$271,5)</f>
        <v>Shaune</v>
      </c>
      <c r="D8" s="16" t="str">
        <f>VLOOKUP(A8,'NRW Liste'!$A$1:$F$271,6)</f>
        <v>Rheine</v>
      </c>
      <c r="E8" s="12">
        <v>41.81</v>
      </c>
      <c r="F8" s="12">
        <v>41.59</v>
      </c>
      <c r="G8" s="12">
        <v>41.76</v>
      </c>
      <c r="H8" s="12">
        <v>41.68</v>
      </c>
      <c r="K8" s="12">
        <f t="shared" si="0"/>
        <v>166.84</v>
      </c>
    </row>
    <row r="9" spans="1:11" ht="12.75">
      <c r="A9" s="18">
        <v>112</v>
      </c>
      <c r="B9" s="16" t="str">
        <f>VLOOKUP(A9,'NRW Liste'!$A$1:$F$501,4)</f>
        <v>Tenambergen</v>
      </c>
      <c r="C9" s="16" t="str">
        <f>VLOOKUP(A9,'NRW Liste'!$A$1:$F$271,5)</f>
        <v>Martin</v>
      </c>
      <c r="D9" s="16" t="str">
        <f>VLOOKUP(A9,'NRW Liste'!$A$1:$F$271,6)</f>
        <v>Mettingen</v>
      </c>
      <c r="E9" s="12">
        <v>41.56</v>
      </c>
      <c r="F9" s="12">
        <v>41.88</v>
      </c>
      <c r="G9" s="12">
        <v>41.7</v>
      </c>
      <c r="H9" s="12">
        <v>42.09</v>
      </c>
      <c r="K9" s="12">
        <f t="shared" si="0"/>
        <v>167.23000000000002</v>
      </c>
    </row>
    <row r="10" spans="1:11" ht="12.75">
      <c r="A10" s="18">
        <v>116</v>
      </c>
      <c r="B10" s="16" t="str">
        <f>VLOOKUP(A10,'NRW Liste'!$A$1:$F$501,4)</f>
        <v>Reddieß</v>
      </c>
      <c r="C10" s="16" t="str">
        <f>VLOOKUP(A10,'NRW Liste'!$A$1:$F$271,5)</f>
        <v>Sidney</v>
      </c>
      <c r="D10" s="16" t="str">
        <f>VLOOKUP(A10,'NRW Liste'!$A$1:$F$271,6)</f>
        <v>Rheine</v>
      </c>
      <c r="E10" s="12">
        <v>41.8</v>
      </c>
      <c r="F10" s="12">
        <v>41.56</v>
      </c>
      <c r="G10" s="12">
        <v>41.92</v>
      </c>
      <c r="H10" s="12">
        <v>41.81</v>
      </c>
      <c r="K10" s="12">
        <f t="shared" si="0"/>
        <v>167.09</v>
      </c>
    </row>
    <row r="11" spans="1:11" ht="12.75">
      <c r="A11" s="18">
        <v>117</v>
      </c>
      <c r="B11" s="16" t="str">
        <f>VLOOKUP(A11,'NRW Liste'!$A$1:$F$501,4)</f>
        <v>Hummels</v>
      </c>
      <c r="C11" s="16" t="str">
        <f>VLOOKUP(A11,'NRW Liste'!$A$1:$F$271,5)</f>
        <v>Melissa</v>
      </c>
      <c r="D11" s="16" t="str">
        <f>VLOOKUP(A11,'NRW Liste'!$A$1:$F$271,6)</f>
        <v>Stromberg</v>
      </c>
      <c r="E11" s="12">
        <v>41.41</v>
      </c>
      <c r="F11" s="12">
        <v>41.85</v>
      </c>
      <c r="G11" s="12">
        <v>41.74</v>
      </c>
      <c r="H11" s="12">
        <v>42.18</v>
      </c>
      <c r="K11" s="12">
        <f t="shared" si="0"/>
        <v>167.18</v>
      </c>
    </row>
    <row r="12" spans="1:11" ht="12.75">
      <c r="A12" s="18">
        <v>118</v>
      </c>
      <c r="B12" s="16" t="str">
        <f>VLOOKUP(A12,'NRW Liste'!$A$1:$F$501,4)</f>
        <v>Menden</v>
      </c>
      <c r="C12" s="16" t="str">
        <f>VLOOKUP(A12,'NRW Liste'!$A$1:$F$271,5)</f>
        <v>Dominique</v>
      </c>
      <c r="D12" s="16" t="str">
        <f>VLOOKUP(A12,'NRW Liste'!$A$1:$F$271,6)</f>
        <v>Sankt Augustin</v>
      </c>
      <c r="E12" s="12">
        <v>41.67</v>
      </c>
      <c r="F12" s="12">
        <v>41.59</v>
      </c>
      <c r="G12" s="12">
        <v>41.91</v>
      </c>
      <c r="H12" s="12">
        <v>41.95</v>
      </c>
      <c r="K12" s="12">
        <f t="shared" si="0"/>
        <v>167.12</v>
      </c>
    </row>
    <row r="13" spans="1:11" ht="12.75">
      <c r="A13" s="18">
        <v>124</v>
      </c>
      <c r="B13" s="16" t="str">
        <f>VLOOKUP(A13,'NRW Liste'!$A$1:$F$501,4)</f>
        <v>Gorgus</v>
      </c>
      <c r="C13" s="16" t="str">
        <f>VLOOKUP(A13,'NRW Liste'!$A$1:$F$271,5)</f>
        <v>Florian</v>
      </c>
      <c r="D13" s="16" t="str">
        <f>VLOOKUP(A13,'NRW Liste'!$A$1:$F$271,6)</f>
        <v>Kerpen</v>
      </c>
      <c r="E13" s="12">
        <v>41.88</v>
      </c>
      <c r="F13" s="12">
        <v>41.71</v>
      </c>
      <c r="G13" s="12">
        <v>41.93</v>
      </c>
      <c r="H13" s="12">
        <v>42.4</v>
      </c>
      <c r="K13" s="12">
        <f t="shared" si="0"/>
        <v>167.92000000000002</v>
      </c>
    </row>
    <row r="14" spans="1:11" ht="12.75">
      <c r="A14" s="18">
        <v>128</v>
      </c>
      <c r="B14" s="16" t="str">
        <f>VLOOKUP(A14,'NRW Liste'!$A$1:$F$501,4)</f>
        <v>Bloch</v>
      </c>
      <c r="C14" s="16" t="str">
        <f>VLOOKUP(A14,'NRW Liste'!$A$1:$F$271,5)</f>
        <v>Christin</v>
      </c>
      <c r="D14" s="16" t="str">
        <f>VLOOKUP(A14,'NRW Liste'!$A$1:$F$271,6)</f>
        <v>Friedrichsfeld</v>
      </c>
      <c r="E14" s="12">
        <v>42.14</v>
      </c>
      <c r="F14" s="12">
        <v>41.65</v>
      </c>
      <c r="G14" s="12">
        <v>42.18</v>
      </c>
      <c r="H14" s="12">
        <v>42.09</v>
      </c>
      <c r="K14" s="12">
        <f t="shared" si="0"/>
        <v>168.06</v>
      </c>
    </row>
    <row r="15" spans="1:11" ht="12.75">
      <c r="A15" s="18">
        <v>133</v>
      </c>
      <c r="B15" s="16" t="s">
        <v>80</v>
      </c>
      <c r="C15" s="16" t="s">
        <v>81</v>
      </c>
      <c r="D15" s="16" t="s">
        <v>60</v>
      </c>
      <c r="E15" s="12">
        <v>42.16</v>
      </c>
      <c r="F15" s="12">
        <v>41.99</v>
      </c>
      <c r="G15" s="12">
        <v>42.58</v>
      </c>
      <c r="H15" s="12">
        <v>42.4</v>
      </c>
      <c r="K15" s="12">
        <f t="shared" si="0"/>
        <v>169.13</v>
      </c>
    </row>
    <row r="16" spans="1:11" ht="12.75">
      <c r="A16" s="18">
        <v>136</v>
      </c>
      <c r="B16" s="16" t="str">
        <f>VLOOKUP(A16,'NRW Liste'!$A$1:$F$501,4)</f>
        <v>Tiggelkamp</v>
      </c>
      <c r="C16" s="16" t="str">
        <f>VLOOKUP(A16,'NRW Liste'!$A$1:$F$271,5)</f>
        <v>Darius</v>
      </c>
      <c r="D16" s="16" t="str">
        <f>VLOOKUP(A16,'NRW Liste'!$A$1:$F$271,6)</f>
        <v>Kamp-Lintfort</v>
      </c>
      <c r="E16" s="12">
        <v>41.9</v>
      </c>
      <c r="F16" s="12">
        <v>42.19</v>
      </c>
      <c r="G16" s="12">
        <v>42.25</v>
      </c>
      <c r="H16" s="12">
        <v>42.56</v>
      </c>
      <c r="K16" s="12">
        <f t="shared" si="0"/>
        <v>168.9</v>
      </c>
    </row>
    <row r="17" spans="1:11" ht="12.75">
      <c r="A17" s="18">
        <v>138</v>
      </c>
      <c r="B17" s="16" t="str">
        <f>VLOOKUP(A17,'NRW Liste'!$A$1:$F$501,4)</f>
        <v> Kramer</v>
      </c>
      <c r="C17" s="16" t="str">
        <f>VLOOKUP(A17,'NRW Liste'!$A$1:$F$271,5)</f>
        <v>Eva-Carina</v>
      </c>
      <c r="D17" s="16" t="str">
        <f>VLOOKUP(A17,'NRW Liste'!$A$1:$F$271,6)</f>
        <v>Friedrichsfeld</v>
      </c>
      <c r="E17" s="12">
        <v>42.96</v>
      </c>
      <c r="F17" s="12">
        <v>42.95</v>
      </c>
      <c r="G17" s="12">
        <v>43.08</v>
      </c>
      <c r="H17" s="12">
        <v>42.67</v>
      </c>
      <c r="K17" s="12">
        <f t="shared" si="0"/>
        <v>171.66000000000003</v>
      </c>
    </row>
    <row r="18" spans="1:11" ht="12.75">
      <c r="A18" s="18">
        <v>156</v>
      </c>
      <c r="B18" s="16" t="str">
        <f>VLOOKUP(A18,'NRW Liste'!$A$1:$F$501,4)</f>
        <v>Huppertz</v>
      </c>
      <c r="C18" s="16" t="str">
        <f>VLOOKUP(A18,'NRW Liste'!$A$1:$F$271,5)</f>
        <v>Sven</v>
      </c>
      <c r="D18" s="16" t="str">
        <f>VLOOKUP(A18,'NRW Liste'!$A$1:$F$271,6)</f>
        <v>Simmerath</v>
      </c>
      <c r="E18" s="12">
        <v>41.34</v>
      </c>
      <c r="F18" s="12">
        <v>41.73</v>
      </c>
      <c r="G18" s="12">
        <v>41.79</v>
      </c>
      <c r="H18" s="12">
        <v>42.08</v>
      </c>
      <c r="K18" s="12">
        <f t="shared" si="0"/>
        <v>166.94</v>
      </c>
    </row>
    <row r="19" spans="1:11" ht="12.75">
      <c r="A19" s="18">
        <v>168</v>
      </c>
      <c r="B19" s="16" t="str">
        <f>VLOOKUP(A19,'NRW Liste'!$A$1:$F$501,4)</f>
        <v>Müller</v>
      </c>
      <c r="C19" s="16" t="str">
        <f>VLOOKUP(A19,'NRW Liste'!$A$1:$F$271,5)</f>
        <v>Jan-Niclas</v>
      </c>
      <c r="D19" s="16" t="str">
        <f>VLOOKUP(A19,'NRW Liste'!$A$1:$F$271,6)</f>
        <v>Simmerath</v>
      </c>
      <c r="E19" s="12">
        <v>41.64</v>
      </c>
      <c r="F19" s="12">
        <v>41.75</v>
      </c>
      <c r="G19" s="12">
        <v>42.34</v>
      </c>
      <c r="H19" s="12">
        <v>42.18</v>
      </c>
      <c r="K19" s="12">
        <f t="shared" si="0"/>
        <v>167.91</v>
      </c>
    </row>
    <row r="20" spans="1:11" ht="12.75">
      <c r="A20" s="18">
        <v>177</v>
      </c>
      <c r="B20" s="16" t="str">
        <f>VLOOKUP(A20,'NRW Liste'!$A$1:$F$501,4)</f>
        <v>Förster</v>
      </c>
      <c r="C20" s="16" t="str">
        <f>VLOOKUP(A20,'NRW Liste'!$A$1:$F$271,5)</f>
        <v>Stefan</v>
      </c>
      <c r="D20" s="16" t="str">
        <f>VLOOKUP(A20,'NRW Liste'!$A$1:$F$271,6)</f>
        <v>Simmerath</v>
      </c>
      <c r="E20" s="12">
        <v>41.29</v>
      </c>
      <c r="F20" s="12">
        <v>41.66</v>
      </c>
      <c r="G20" s="12">
        <v>41.55</v>
      </c>
      <c r="H20" s="12">
        <v>41.92</v>
      </c>
      <c r="K20" s="12">
        <f t="shared" si="0"/>
        <v>166.42</v>
      </c>
    </row>
    <row r="21" spans="1:11" ht="12.75">
      <c r="A21" s="18">
        <v>185</v>
      </c>
      <c r="B21" s="16" t="str">
        <f>VLOOKUP(A21,'NRW Liste'!$A$1:$F$501,4)</f>
        <v>Lambers</v>
      </c>
      <c r="C21" s="16" t="str">
        <f>VLOOKUP(A21,'NRW Liste'!$A$1:$F$271,5)</f>
        <v>Ilona</v>
      </c>
      <c r="D21" s="16" t="str">
        <f>VLOOKUP(A21,'NRW Liste'!$A$1:$F$271,6)</f>
        <v>Mettingen</v>
      </c>
      <c r="E21" s="12">
        <v>41.65</v>
      </c>
      <c r="F21" s="12">
        <v>41.59</v>
      </c>
      <c r="G21" s="12">
        <v>42.04</v>
      </c>
      <c r="H21" s="12">
        <v>41.87</v>
      </c>
      <c r="K21" s="12">
        <f t="shared" si="0"/>
        <v>167.15</v>
      </c>
    </row>
    <row r="22" spans="1:11" ht="12.75">
      <c r="A22" s="18">
        <v>188</v>
      </c>
      <c r="B22" s="16" t="str">
        <f>VLOOKUP(A22,'NRW Liste'!$A$1:$F$501,4)</f>
        <v>Bredow</v>
      </c>
      <c r="C22" s="16" t="str">
        <f>VLOOKUP(A22,'NRW Liste'!$A$1:$F$271,5)</f>
        <v>Dennis</v>
      </c>
      <c r="D22" s="16" t="str">
        <f>VLOOKUP(A22,'NRW Liste'!$A$1:$F$271,6)</f>
        <v>Viersen</v>
      </c>
      <c r="E22" s="12">
        <v>41.96</v>
      </c>
      <c r="F22" s="12">
        <v>42.09</v>
      </c>
      <c r="G22" s="12">
        <v>42.1</v>
      </c>
      <c r="H22" s="12">
        <v>42.47</v>
      </c>
      <c r="K22" s="12">
        <f t="shared" si="0"/>
        <v>168.62</v>
      </c>
    </row>
    <row r="23" spans="1:11" ht="12.75">
      <c r="A23" s="18">
        <v>189</v>
      </c>
      <c r="B23" s="16" t="str">
        <f>VLOOKUP(A23,'NRW Liste'!$A$1:$F$501,4)</f>
        <v>Schmitter</v>
      </c>
      <c r="C23" s="16" t="str">
        <f>VLOOKUP(A23,'NRW Liste'!$A$1:$F$271,5)</f>
        <v>Vincent</v>
      </c>
      <c r="D23" s="16" t="str">
        <f>VLOOKUP(A23,'NRW Liste'!$A$1:$F$271,6)</f>
        <v>Viersen</v>
      </c>
      <c r="E23" s="12">
        <v>42.04</v>
      </c>
      <c r="F23" s="12">
        <v>41.83</v>
      </c>
      <c r="G23" s="12">
        <v>42.35</v>
      </c>
      <c r="H23" s="12">
        <v>42.1</v>
      </c>
      <c r="K23" s="12">
        <f t="shared" si="0"/>
        <v>168.32</v>
      </c>
    </row>
    <row r="24" spans="1:11" ht="12.75">
      <c r="A24" s="18">
        <v>191</v>
      </c>
      <c r="B24" s="16" t="str">
        <f>VLOOKUP(A24,'NRW Liste'!$A$1:$F$501,4)</f>
        <v>Winnen</v>
      </c>
      <c r="C24" s="16" t="str">
        <f>VLOOKUP(A24,'NRW Liste'!$A$1:$F$271,5)</f>
        <v>Jonas</v>
      </c>
      <c r="D24" s="16" t="str">
        <f>VLOOKUP(A24,'NRW Liste'!$A$1:$F$271,6)</f>
        <v>Viersen</v>
      </c>
      <c r="E24" s="12">
        <v>41.45</v>
      </c>
      <c r="F24" s="12">
        <v>41.81</v>
      </c>
      <c r="G24" s="12">
        <v>41.73</v>
      </c>
      <c r="H24" s="12">
        <v>42.12</v>
      </c>
      <c r="K24" s="12">
        <f t="shared" si="0"/>
        <v>167.11</v>
      </c>
    </row>
    <row r="25" spans="1:11" ht="12.75">
      <c r="A25" s="18">
        <v>218</v>
      </c>
      <c r="B25" s="16" t="str">
        <f>VLOOKUP(A25,'NRW Liste'!$A$1:$F$501,4)</f>
        <v>Overberg</v>
      </c>
      <c r="C25" s="16" t="str">
        <f>VLOOKUP(A25,'NRW Liste'!$A$1:$F$271,5)</f>
        <v>Henning</v>
      </c>
      <c r="D25" s="16" t="str">
        <f>VLOOKUP(A25,'NRW Liste'!$A$1:$F$271,6)</f>
        <v>Rheine</v>
      </c>
      <c r="K25" s="12">
        <f t="shared" si="0"/>
        <v>0</v>
      </c>
    </row>
    <row r="26" spans="1:11" ht="12.75">
      <c r="A26" s="18">
        <v>225</v>
      </c>
      <c r="B26" s="16" t="str">
        <f>VLOOKUP(A26,'NRW Liste'!$A$1:$F$501,4)</f>
        <v>Westermann</v>
      </c>
      <c r="C26" s="16" t="str">
        <f>VLOOKUP(A26,'NRW Liste'!$A$1:$F$271,5)</f>
        <v>Desiree</v>
      </c>
      <c r="D26" s="16" t="str">
        <f>VLOOKUP(A26,'NRW Liste'!$A$1:$F$271,6)</f>
        <v>Overath</v>
      </c>
      <c r="E26" s="12">
        <v>41.91</v>
      </c>
      <c r="F26" s="12">
        <v>41.72</v>
      </c>
      <c r="G26" s="12">
        <v>42.13</v>
      </c>
      <c r="H26" s="12">
        <v>41.99</v>
      </c>
      <c r="K26" s="12">
        <f t="shared" si="0"/>
        <v>167.75</v>
      </c>
    </row>
    <row r="27" spans="1:11" ht="12.75">
      <c r="A27" s="18">
        <v>226</v>
      </c>
      <c r="B27" s="16" t="str">
        <f>VLOOKUP(A27,'NRW Liste'!$A$1:$F$501,4)</f>
        <v>Dorca</v>
      </c>
      <c r="C27" s="16" t="str">
        <f>VLOOKUP(A27,'NRW Liste'!$A$1:$F$271,5)</f>
        <v>David</v>
      </c>
      <c r="D27" s="16" t="str">
        <f>VLOOKUP(A27,'NRW Liste'!$A$1:$F$271,6)</f>
        <v>Xanten</v>
      </c>
      <c r="K27" s="12">
        <f t="shared" si="0"/>
        <v>0</v>
      </c>
    </row>
    <row r="28" spans="1:11" ht="12.75">
      <c r="A28" s="18">
        <v>229</v>
      </c>
      <c r="B28" s="16" t="str">
        <f>VLOOKUP(A28,'NRW Liste'!$A$1:$F$501,4)</f>
        <v>Neubarth</v>
      </c>
      <c r="C28" s="16" t="str">
        <f>VLOOKUP(A28,'NRW Liste'!$A$1:$F$271,5)</f>
        <v>Daniel</v>
      </c>
      <c r="D28" s="16" t="str">
        <f>VLOOKUP(A28,'NRW Liste'!$A$1:$F$271,6)</f>
        <v>Friedrichsfeld</v>
      </c>
      <c r="E28" s="12">
        <v>41.88</v>
      </c>
      <c r="F28" s="12">
        <v>41.89</v>
      </c>
      <c r="G28" s="12">
        <v>42.19</v>
      </c>
      <c r="H28" s="12">
        <v>42.13</v>
      </c>
      <c r="K28" s="12">
        <f t="shared" si="0"/>
        <v>168.09</v>
      </c>
    </row>
    <row r="29" spans="1:11" ht="12.75">
      <c r="A29" s="16">
        <v>238</v>
      </c>
      <c r="B29" s="16" t="str">
        <f>VLOOKUP(A29,'NRW Liste'!$A$1:$F$501,4)</f>
        <v>Wetzler</v>
      </c>
      <c r="C29" s="16" t="str">
        <f>VLOOKUP(A29,'NRW Liste'!$A$1:$F$271,5)</f>
        <v>Jennifer</v>
      </c>
      <c r="D29" s="16" t="str">
        <f>VLOOKUP(A29,'NRW Liste'!$A$1:$F$271,6)</f>
        <v>Overath</v>
      </c>
      <c r="E29" s="12">
        <v>42.54</v>
      </c>
      <c r="F29" s="12">
        <v>42.47</v>
      </c>
      <c r="G29" s="12">
        <v>42.29</v>
      </c>
      <c r="H29" s="12">
        <v>42.84</v>
      </c>
      <c r="K29" s="12">
        <f t="shared" si="0"/>
        <v>170.14</v>
      </c>
    </row>
    <row r="30" spans="1:11" ht="12.75">
      <c r="A30" s="47">
        <v>299</v>
      </c>
      <c r="B30" s="16" t="str">
        <f>VLOOKUP(A30,'NRW Liste'!$A$1:$F$501,4)</f>
        <v>Kelch</v>
      </c>
      <c r="C30" s="16" t="str">
        <f>VLOOKUP(A30,'NRW Liste'!$A$1:$F$271,5)</f>
        <v>Maria</v>
      </c>
      <c r="D30" s="16" t="str">
        <f>VLOOKUP(A30,'NRW Liste'!$A$1:$F$271,6)</f>
        <v>Bergkamen</v>
      </c>
      <c r="E30" s="12">
        <v>42.06</v>
      </c>
      <c r="F30" s="12">
        <v>42.67</v>
      </c>
      <c r="G30" s="12">
        <v>42.37</v>
      </c>
      <c r="H30" s="12">
        <v>42.82</v>
      </c>
      <c r="K30" s="12">
        <f t="shared" si="0"/>
        <v>169.92</v>
      </c>
    </row>
    <row r="31" spans="1:11" ht="12.75">
      <c r="A31" s="16">
        <v>301</v>
      </c>
      <c r="B31" s="16" t="str">
        <f>VLOOKUP(A31,'NRW Liste'!$A$1:$F$501,4)</f>
        <v>Wunderlich</v>
      </c>
      <c r="C31" s="16" t="str">
        <f>VLOOKUP(A31,'NRW Liste'!$A$1:$F$271,5)</f>
        <v>Nils</v>
      </c>
      <c r="D31" s="16" t="str">
        <f>VLOOKUP(A31,'NRW Liste'!$A$1:$F$271,6)</f>
        <v>Ruppichteroth</v>
      </c>
      <c r="E31" s="12">
        <v>40.74</v>
      </c>
      <c r="F31" s="12">
        <v>40.54</v>
      </c>
      <c r="G31" s="12">
        <v>40.94</v>
      </c>
      <c r="H31" s="12">
        <v>40.77</v>
      </c>
      <c r="K31" s="12">
        <f t="shared" si="0"/>
        <v>162.99</v>
      </c>
    </row>
    <row r="32" spans="1:11" ht="12.75">
      <c r="A32" s="16">
        <v>302</v>
      </c>
      <c r="B32" s="16" t="str">
        <f>VLOOKUP(A32,'NRW Liste'!$A$1:$F$501,4)</f>
        <v>Brockmann</v>
      </c>
      <c r="C32" s="16" t="str">
        <f>VLOOKUP(A32,'NRW Liste'!$A$1:$F$271,5)</f>
        <v>Nadine</v>
      </c>
      <c r="D32" s="16" t="str">
        <f>VLOOKUP(A32,'NRW Liste'!$A$1:$F$271,6)</f>
        <v>Bergkamen</v>
      </c>
      <c r="E32" s="12">
        <v>40.69</v>
      </c>
      <c r="F32" s="12">
        <v>41.04</v>
      </c>
      <c r="G32" s="12">
        <v>40.85</v>
      </c>
      <c r="H32" s="12">
        <v>41.24</v>
      </c>
      <c r="K32" s="12">
        <f t="shared" si="0"/>
        <v>163.82</v>
      </c>
    </row>
    <row r="33" spans="1:11" ht="12.75">
      <c r="A33" s="16">
        <v>305</v>
      </c>
      <c r="B33" s="16" t="str">
        <f>VLOOKUP(A33,'NRW Liste'!$A$1:$F$501,4)</f>
        <v>Gorgus</v>
      </c>
      <c r="C33" s="16" t="str">
        <f>VLOOKUP(A33,'NRW Liste'!$A$1:$F$271,5)</f>
        <v>Erika</v>
      </c>
      <c r="D33" s="16" t="str">
        <f>VLOOKUP(A33,'NRW Liste'!$A$1:$F$271,6)</f>
        <v>Kerpen</v>
      </c>
      <c r="E33" s="12">
        <v>40.84</v>
      </c>
      <c r="F33" s="12">
        <v>40.69</v>
      </c>
      <c r="G33" s="12">
        <v>41.14</v>
      </c>
      <c r="H33" s="12">
        <v>40.98</v>
      </c>
      <c r="K33" s="12">
        <f t="shared" si="0"/>
        <v>163.65</v>
      </c>
    </row>
    <row r="34" spans="1:11" ht="12.75">
      <c r="A34" s="16">
        <v>306</v>
      </c>
      <c r="B34" s="16" t="str">
        <f>VLOOKUP(A34,'NRW Liste'!$A$1:$F$501,4)</f>
        <v>Schmitz</v>
      </c>
      <c r="C34" s="16" t="str">
        <f>VLOOKUP(A34,'NRW Liste'!$A$1:$F$271,5)</f>
        <v>Robert</v>
      </c>
      <c r="D34" s="16" t="str">
        <f>VLOOKUP(A34,'NRW Liste'!$A$1:$F$271,6)</f>
        <v>Simmerath</v>
      </c>
      <c r="E34" s="12">
        <v>40.63</v>
      </c>
      <c r="F34" s="12">
        <v>40.9</v>
      </c>
      <c r="G34" s="12">
        <v>40.95</v>
      </c>
      <c r="H34" s="12">
        <v>41.34</v>
      </c>
      <c r="K34" s="12">
        <f t="shared" si="0"/>
        <v>163.82</v>
      </c>
    </row>
    <row r="35" spans="1:11" ht="12.75">
      <c r="A35" s="16">
        <v>308</v>
      </c>
      <c r="B35" s="16" t="str">
        <f>VLOOKUP(A35,'NRW Liste'!$A$1:$F$501,4)</f>
        <v>Richter</v>
      </c>
      <c r="C35" s="16" t="str">
        <f>VLOOKUP(A35,'NRW Liste'!$A$1:$F$271,5)</f>
        <v>Thilo</v>
      </c>
      <c r="D35" s="16" t="str">
        <f>VLOOKUP(A35,'NRW Liste'!$A$1:$F$271,6)</f>
        <v>Viersen</v>
      </c>
      <c r="E35" s="12">
        <v>40.91</v>
      </c>
      <c r="F35" s="12">
        <v>40.75</v>
      </c>
      <c r="G35" s="12">
        <v>41.16</v>
      </c>
      <c r="H35" s="12">
        <v>40.99</v>
      </c>
      <c r="K35" s="12">
        <f t="shared" si="0"/>
        <v>163.81</v>
      </c>
    </row>
    <row r="36" spans="1:11" ht="12.75">
      <c r="A36" s="16">
        <v>309</v>
      </c>
      <c r="B36" s="16" t="str">
        <f>VLOOKUP(A36,'NRW Liste'!$A$1:$F$501,4)</f>
        <v>Kramer</v>
      </c>
      <c r="C36" s="16" t="str">
        <f>VLOOKUP(A36,'NRW Liste'!$A$1:$F$271,5)</f>
        <v>Christian</v>
      </c>
      <c r="D36" s="16" t="str">
        <f>VLOOKUP(A36,'NRW Liste'!$A$1:$F$271,6)</f>
        <v>Friedrichsfeld</v>
      </c>
      <c r="E36" s="12">
        <v>41.06</v>
      </c>
      <c r="F36" s="12">
        <v>41.3</v>
      </c>
      <c r="G36" s="12">
        <v>41.31</v>
      </c>
      <c r="H36" s="12">
        <v>41.7</v>
      </c>
      <c r="K36" s="12">
        <f t="shared" si="0"/>
        <v>165.37</v>
      </c>
    </row>
    <row r="37" spans="1:11" ht="12.75">
      <c r="A37" s="16">
        <v>310</v>
      </c>
      <c r="B37" s="16" t="str">
        <f>VLOOKUP(A37,'NRW Liste'!$A$1:$F$501,4)</f>
        <v>Roeben</v>
      </c>
      <c r="C37" s="16" t="str">
        <f>VLOOKUP(A37,'NRW Liste'!$A$1:$F$271,5)</f>
        <v>Frank</v>
      </c>
      <c r="D37" s="16" t="str">
        <f>VLOOKUP(A37,'NRW Liste'!$A$1:$F$271,6)</f>
        <v>Simmerath</v>
      </c>
      <c r="E37" s="12">
        <v>40.96</v>
      </c>
      <c r="F37" s="12">
        <v>40.83</v>
      </c>
      <c r="G37" s="12">
        <v>41.14</v>
      </c>
      <c r="H37" s="12">
        <v>41</v>
      </c>
      <c r="K37" s="12">
        <f t="shared" si="0"/>
        <v>163.93</v>
      </c>
    </row>
    <row r="38" spans="1:11" ht="12.75">
      <c r="A38" s="16">
        <v>311</v>
      </c>
      <c r="B38" s="16" t="str">
        <f>VLOOKUP(A38,'NRW Liste'!$A$1:$F$501,4)</f>
        <v>Gallinat-Fielers</v>
      </c>
      <c r="C38" s="16" t="str">
        <f>VLOOKUP(A38,'NRW Liste'!$A$1:$F$271,5)</f>
        <v>Thomas</v>
      </c>
      <c r="D38" s="16" t="str">
        <f>VLOOKUP(A38,'NRW Liste'!$A$1:$F$271,6)</f>
        <v>Rheine</v>
      </c>
      <c r="E38" s="12">
        <v>40.46</v>
      </c>
      <c r="F38" s="12">
        <v>40.76</v>
      </c>
      <c r="G38" s="12">
        <v>40.64</v>
      </c>
      <c r="H38" s="12">
        <v>41.09</v>
      </c>
      <c r="K38" s="12">
        <f t="shared" si="0"/>
        <v>162.95</v>
      </c>
    </row>
    <row r="39" spans="1:11" ht="12.75">
      <c r="A39" s="16">
        <v>313</v>
      </c>
      <c r="B39" s="16" t="str">
        <f>VLOOKUP(A39,'NRW Liste'!$A$1:$F$501,4)</f>
        <v>Fregin</v>
      </c>
      <c r="C39" s="16" t="str">
        <f>VLOOKUP(A39,'NRW Liste'!$A$1:$F$271,5)</f>
        <v>Helge</v>
      </c>
      <c r="D39" s="16" t="str">
        <f>VLOOKUP(A39,'NRW Liste'!$A$1:$F$271,6)</f>
        <v>Friedrichsfeld</v>
      </c>
      <c r="E39" s="12">
        <v>41.02</v>
      </c>
      <c r="F39" s="12">
        <v>40.7</v>
      </c>
      <c r="G39" s="12">
        <v>41.1</v>
      </c>
      <c r="H39" s="12">
        <v>41.09</v>
      </c>
      <c r="K39" s="12">
        <f t="shared" si="0"/>
        <v>163.91</v>
      </c>
    </row>
    <row r="40" spans="1:11" ht="12.75">
      <c r="A40" s="16">
        <v>314</v>
      </c>
      <c r="B40" s="16" t="str">
        <f>VLOOKUP(A40,'NRW Liste'!$A$1:$F$501,4)</f>
        <v>Menden</v>
      </c>
      <c r="C40" s="16" t="str">
        <f>VLOOKUP(A40,'NRW Liste'!$A$1:$F$271,5)</f>
        <v>Sabrina</v>
      </c>
      <c r="D40" s="16" t="str">
        <f>VLOOKUP(A40,'NRW Liste'!$A$1:$F$271,6)</f>
        <v>Sankt Augustin</v>
      </c>
      <c r="E40" s="12">
        <v>40.84</v>
      </c>
      <c r="F40" s="12">
        <v>40.96</v>
      </c>
      <c r="G40" s="12">
        <v>41</v>
      </c>
      <c r="H40" s="12">
        <v>41.48</v>
      </c>
      <c r="K40" s="12">
        <f t="shared" si="0"/>
        <v>164.28</v>
      </c>
    </row>
    <row r="41" spans="1:11" ht="12.75">
      <c r="A41" s="16">
        <v>318</v>
      </c>
      <c r="B41" s="16" t="str">
        <f>VLOOKUP(A41,'NRW Liste'!$A$1:$F$501,4)</f>
        <v>Hummels</v>
      </c>
      <c r="C41" s="16" t="str">
        <f>VLOOKUP(A41,'NRW Liste'!$A$1:$F$271,5)</f>
        <v>Michael</v>
      </c>
      <c r="D41" s="16" t="str">
        <f>VLOOKUP(A41,'NRW Liste'!$A$1:$F$271,6)</f>
        <v>Stromberg</v>
      </c>
      <c r="E41" s="12">
        <v>41.03</v>
      </c>
      <c r="F41" s="12">
        <v>40.9</v>
      </c>
      <c r="G41" s="12">
        <v>41.29</v>
      </c>
      <c r="H41" s="12">
        <v>41.16</v>
      </c>
      <c r="K41" s="12">
        <f t="shared" si="0"/>
        <v>164.38</v>
      </c>
    </row>
    <row r="42" spans="1:11" ht="12.75">
      <c r="A42" s="16">
        <v>319</v>
      </c>
      <c r="B42" s="16" t="str">
        <f>VLOOKUP(A42,'NRW Liste'!$A$1:$F$501,4)</f>
        <v>Walenciak</v>
      </c>
      <c r="C42" s="16" t="str">
        <f>VLOOKUP(A42,'NRW Liste'!$A$1:$F$271,5)</f>
        <v>André</v>
      </c>
      <c r="D42" s="16" t="str">
        <f>VLOOKUP(A42,'NRW Liste'!$A$1:$F$271,6)</f>
        <v>Viersen</v>
      </c>
      <c r="E42" s="12">
        <v>41.16</v>
      </c>
      <c r="F42" s="12">
        <v>41.43</v>
      </c>
      <c r="G42" s="12">
        <v>41.3</v>
      </c>
      <c r="H42" s="12">
        <v>41.77</v>
      </c>
      <c r="K42" s="12">
        <f t="shared" si="0"/>
        <v>165.66</v>
      </c>
    </row>
    <row r="43" spans="1:11" ht="12.75">
      <c r="A43" s="16">
        <v>320</v>
      </c>
      <c r="B43" s="16" t="str">
        <f>VLOOKUP(A43,'NRW Liste'!$A$1:$F$501,4)</f>
        <v>Lambers</v>
      </c>
      <c r="C43" s="16" t="str">
        <f>VLOOKUP(A43,'NRW Liste'!$A$1:$F$271,5)</f>
        <v>Matthias</v>
      </c>
      <c r="D43" s="16" t="str">
        <f>VLOOKUP(A43,'NRW Liste'!$A$1:$F$271,6)</f>
        <v>Mettingen</v>
      </c>
      <c r="E43" s="12">
        <v>40.86</v>
      </c>
      <c r="F43" s="12">
        <v>40.52</v>
      </c>
      <c r="G43" s="12">
        <v>40.99</v>
      </c>
      <c r="H43" s="12">
        <v>41.07</v>
      </c>
      <c r="K43" s="12">
        <f t="shared" si="0"/>
        <v>163.44</v>
      </c>
    </row>
    <row r="44" spans="1:11" ht="12.75">
      <c r="A44" s="16">
        <v>323</v>
      </c>
      <c r="B44" s="16" t="str">
        <f>VLOOKUP(A44,'NRW Liste'!$A$1:$F$501,4)</f>
        <v>Bloch</v>
      </c>
      <c r="C44" s="16" t="str">
        <f>VLOOKUP(A44,'NRW Liste'!$A$1:$F$271,5)</f>
        <v>Nikolas</v>
      </c>
      <c r="D44" s="16" t="str">
        <f>VLOOKUP(A44,'NRW Liste'!$A$1:$F$271,6)</f>
        <v>Friedrichsfeld</v>
      </c>
      <c r="E44" s="12">
        <v>40.65</v>
      </c>
      <c r="F44" s="12">
        <v>40.91</v>
      </c>
      <c r="G44" s="12">
        <v>40.74</v>
      </c>
      <c r="H44" s="12">
        <v>41.43</v>
      </c>
      <c r="K44" s="12">
        <f t="shared" si="0"/>
        <v>163.73000000000002</v>
      </c>
    </row>
    <row r="45" spans="1:11" ht="12.75">
      <c r="A45" s="16">
        <v>325</v>
      </c>
      <c r="B45" s="16" t="str">
        <f>VLOOKUP(A45,'NRW Liste'!$A$1:$F$501,4)</f>
        <v>van Limbeck</v>
      </c>
      <c r="C45" s="16" t="str">
        <f>VLOOKUP(A45,'NRW Liste'!$A$1:$F$271,5)</f>
        <v>Lena</v>
      </c>
      <c r="D45" s="16" t="str">
        <f>VLOOKUP(A45,'NRW Liste'!$A$1:$F$271,6)</f>
        <v>Friedrichsfeld</v>
      </c>
      <c r="E45" s="12">
        <v>41.22</v>
      </c>
      <c r="F45" s="12">
        <v>41.1</v>
      </c>
      <c r="G45" s="12">
        <v>41.41</v>
      </c>
      <c r="H45" s="12">
        <v>41.51</v>
      </c>
      <c r="K45" s="12">
        <f t="shared" si="0"/>
        <v>165.23999999999998</v>
      </c>
    </row>
    <row r="46" spans="1:11" ht="12.75">
      <c r="A46" s="16">
        <v>326</v>
      </c>
      <c r="B46" s="16" t="str">
        <f>VLOOKUP(A46,'NRW Liste'!$A$1:$F$501,4)</f>
        <v>Schröer</v>
      </c>
      <c r="C46" s="16" t="str">
        <f>VLOOKUP(A46,'NRW Liste'!$A$1:$F$271,5)</f>
        <v>Sabrina</v>
      </c>
      <c r="D46" s="16" t="str">
        <f>VLOOKUP(A46,'NRW Liste'!$A$1:$F$271,6)</f>
        <v>Mettingen</v>
      </c>
      <c r="E46" s="12">
        <v>40.72</v>
      </c>
      <c r="F46" s="12">
        <v>41.02</v>
      </c>
      <c r="G46" s="12">
        <v>41.11</v>
      </c>
      <c r="H46" s="12">
        <v>41.41</v>
      </c>
      <c r="K46" s="12">
        <f t="shared" si="0"/>
        <v>164.26</v>
      </c>
    </row>
    <row r="47" spans="1:11" ht="12.75">
      <c r="A47" s="16">
        <v>327</v>
      </c>
      <c r="B47" s="16" t="str">
        <f>VLOOKUP(A47,'NRW Liste'!$A$1:$F$501,4)</f>
        <v>Kirchmeyer</v>
      </c>
      <c r="C47" s="16" t="str">
        <f>VLOOKUP(A47,'NRW Liste'!$A$1:$F$271,5)</f>
        <v>Julia</v>
      </c>
      <c r="D47" s="16" t="str">
        <f>VLOOKUP(A47,'NRW Liste'!$A$1:$F$271,6)</f>
        <v>Viersen</v>
      </c>
      <c r="E47" s="12">
        <v>41.02</v>
      </c>
      <c r="F47" s="12">
        <v>40.71</v>
      </c>
      <c r="G47" s="12">
        <v>41.16</v>
      </c>
      <c r="H47" s="12">
        <v>41.13</v>
      </c>
      <c r="K47" s="12">
        <f t="shared" si="0"/>
        <v>164.02</v>
      </c>
    </row>
    <row r="48" spans="1:11" ht="12.75">
      <c r="A48" s="16">
        <v>328</v>
      </c>
      <c r="B48" s="16" t="str">
        <f>VLOOKUP(A48,'NRW Liste'!$A$1:$F$501,4)</f>
        <v>Bollwerk</v>
      </c>
      <c r="C48" s="16" t="str">
        <f>VLOOKUP(A48,'NRW Liste'!$A$1:$F$271,5)</f>
        <v>Joline</v>
      </c>
      <c r="D48" s="16" t="str">
        <f>VLOOKUP(A48,'NRW Liste'!$A$1:$F$271,6)</f>
        <v>Friedrichsfeld</v>
      </c>
      <c r="E48" s="12">
        <v>40.92</v>
      </c>
      <c r="F48" s="12">
        <v>41.16</v>
      </c>
      <c r="G48" s="12">
        <v>41.11</v>
      </c>
      <c r="H48" s="12">
        <v>41.59</v>
      </c>
      <c r="K48" s="12">
        <f t="shared" si="0"/>
        <v>164.78</v>
      </c>
    </row>
    <row r="49" spans="1:11" ht="12.75">
      <c r="A49" s="16">
        <v>329</v>
      </c>
      <c r="B49" s="16" t="str">
        <f>VLOOKUP(A49,'NRW Liste'!$A$1:$F$501,4)</f>
        <v>Koss</v>
      </c>
      <c r="C49" s="16" t="str">
        <f>VLOOKUP(A49,'NRW Liste'!$A$1:$F$271,5)</f>
        <v>Adriano</v>
      </c>
      <c r="D49" s="16" t="str">
        <f>VLOOKUP(A49,'NRW Liste'!$A$1:$F$271,6)</f>
        <v>Mettingen</v>
      </c>
      <c r="K49" s="12">
        <f t="shared" si="0"/>
        <v>0</v>
      </c>
    </row>
    <row r="50" spans="1:11" ht="12.75">
      <c r="A50" s="16">
        <v>333</v>
      </c>
      <c r="B50" s="16" t="str">
        <f>VLOOKUP(A50,'NRW Liste'!$A$1:$F$501,4)</f>
        <v>Wunderlich</v>
      </c>
      <c r="C50" s="16" t="str">
        <f>VLOOKUP(A50,'NRW Liste'!$A$1:$F$271,5)</f>
        <v>Lena</v>
      </c>
      <c r="D50" s="16" t="str">
        <f>VLOOKUP(A50,'NRW Liste'!$A$1:$F$271,6)</f>
        <v>Ruppichteroth</v>
      </c>
      <c r="E50" s="12">
        <v>40.7</v>
      </c>
      <c r="F50" s="12">
        <v>40.98</v>
      </c>
      <c r="G50" s="12">
        <v>40.91</v>
      </c>
      <c r="H50" s="12">
        <v>41.43</v>
      </c>
      <c r="K50" s="12">
        <f t="shared" si="0"/>
        <v>164.02</v>
      </c>
    </row>
    <row r="51" spans="1:11" ht="12.75">
      <c r="A51" s="16">
        <v>336</v>
      </c>
      <c r="B51" s="16" t="str">
        <f>VLOOKUP(A51,'NRW Liste'!$A$1:$F$501,4)</f>
        <v>Brüning</v>
      </c>
      <c r="C51" s="16" t="str">
        <f>VLOOKUP(A51,'NRW Liste'!$A$1:$F$271,5)</f>
        <v>Jessica</v>
      </c>
      <c r="D51" s="16" t="str">
        <f>VLOOKUP(A51,'NRW Liste'!$A$1:$F$271,6)</f>
        <v>Xanten</v>
      </c>
      <c r="E51" s="12">
        <v>40.97</v>
      </c>
      <c r="F51" s="12">
        <v>40.78</v>
      </c>
      <c r="G51" s="12">
        <v>41.16</v>
      </c>
      <c r="H51" s="12">
        <v>41.2</v>
      </c>
      <c r="K51" s="12">
        <f t="shared" si="0"/>
        <v>164.11</v>
      </c>
    </row>
    <row r="52" spans="1:11" ht="12.75">
      <c r="A52" s="16">
        <v>338</v>
      </c>
      <c r="B52" s="16" t="str">
        <f>VLOOKUP(A52,'NRW Liste'!$A$1:$F$501,4)</f>
        <v>Diersmann</v>
      </c>
      <c r="C52" s="16" t="str">
        <f>VLOOKUP(A52,'NRW Liste'!$A$1:$F$271,5)</f>
        <v>Florian</v>
      </c>
      <c r="D52" s="16" t="str">
        <f>VLOOKUP(A52,'NRW Liste'!$A$1:$F$271,6)</f>
        <v>Schledehausen</v>
      </c>
      <c r="E52" s="12">
        <v>41.05</v>
      </c>
      <c r="F52" s="12">
        <v>41.27</v>
      </c>
      <c r="G52" s="12">
        <v>41.3</v>
      </c>
      <c r="H52" s="12">
        <v>41.7</v>
      </c>
      <c r="K52" s="12">
        <f t="shared" si="0"/>
        <v>165.32</v>
      </c>
    </row>
    <row r="53" spans="1:11" ht="12.75">
      <c r="A53" s="16">
        <v>342</v>
      </c>
      <c r="B53" s="16" t="str">
        <f>VLOOKUP(A53,'NRW Liste'!$A$1:$F$501,4)</f>
        <v>Hollunder</v>
      </c>
      <c r="C53" s="16" t="str">
        <f>VLOOKUP(A53,'NRW Liste'!$A$1:$F$271,5)</f>
        <v>Christina</v>
      </c>
      <c r="D53" s="16" t="str">
        <f>VLOOKUP(A53,'NRW Liste'!$A$1:$F$271,6)</f>
        <v>Friedrichsfeld</v>
      </c>
      <c r="E53" s="12">
        <v>40.94</v>
      </c>
      <c r="F53" s="12">
        <v>40.71</v>
      </c>
      <c r="G53" s="12">
        <v>41.1</v>
      </c>
      <c r="H53" s="12">
        <v>41.16</v>
      </c>
      <c r="K53" s="12">
        <f t="shared" si="0"/>
        <v>163.91</v>
      </c>
    </row>
    <row r="54" spans="1:11" ht="12.75">
      <c r="A54" s="16">
        <v>345</v>
      </c>
      <c r="B54" s="16" t="str">
        <f>VLOOKUP(A54,'NRW Liste'!$A$1:$F$501,4)</f>
        <v>Strucken </v>
      </c>
      <c r="C54" s="16" t="str">
        <f>VLOOKUP(A54,'NRW Liste'!$A$1:$F$271,5)</f>
        <v>Thimo</v>
      </c>
      <c r="D54" s="16" t="str">
        <f>VLOOKUP(A54,'NRW Liste'!$A$1:$F$271,6)</f>
        <v>Viersen</v>
      </c>
      <c r="E54" s="12">
        <v>40.68</v>
      </c>
      <c r="F54" s="12">
        <v>40.88</v>
      </c>
      <c r="G54" s="12">
        <v>40.96</v>
      </c>
      <c r="H54" s="12">
        <v>41.37</v>
      </c>
      <c r="K54" s="12">
        <f t="shared" si="0"/>
        <v>163.89000000000001</v>
      </c>
    </row>
    <row r="55" spans="1:11" ht="12.75">
      <c r="A55" s="16">
        <v>346</v>
      </c>
      <c r="B55" s="16" t="str">
        <f>VLOOKUP(A55,'NRW Liste'!$A$1:$F$501,4)</f>
        <v>Lorenz</v>
      </c>
      <c r="C55" s="16" t="str">
        <f>VLOOKUP(A55,'NRW Liste'!$A$1:$F$271,5)</f>
        <v>Linda</v>
      </c>
      <c r="D55" s="16" t="str">
        <f>VLOOKUP(A55,'NRW Liste'!$A$1:$F$271,6)</f>
        <v>Overath</v>
      </c>
      <c r="E55" s="12">
        <v>40.84</v>
      </c>
      <c r="F55" s="12">
        <v>40.64</v>
      </c>
      <c r="G55" s="12">
        <v>41.06</v>
      </c>
      <c r="H55" s="12">
        <v>41.09</v>
      </c>
      <c r="K55" s="12">
        <f t="shared" si="0"/>
        <v>163.63</v>
      </c>
    </row>
    <row r="56" spans="1:11" ht="12.75">
      <c r="A56" s="16">
        <v>347</v>
      </c>
      <c r="B56" s="16" t="str">
        <f>VLOOKUP(A56,'NRW Liste'!$A$1:$F$501,4)</f>
        <v>Harrer</v>
      </c>
      <c r="C56" s="16" t="str">
        <f>VLOOKUP(A56,'NRW Liste'!$A$1:$F$271,5)</f>
        <v>Carina</v>
      </c>
      <c r="D56" s="16" t="str">
        <f>VLOOKUP(A56,'NRW Liste'!$A$1:$F$271,6)</f>
        <v>Xanten</v>
      </c>
      <c r="E56" s="12">
        <v>40.92</v>
      </c>
      <c r="F56" s="12">
        <v>41.16</v>
      </c>
      <c r="G56" s="12">
        <v>41.06</v>
      </c>
      <c r="H56" s="12">
        <v>41.56</v>
      </c>
      <c r="K56" s="12">
        <f t="shared" si="0"/>
        <v>164.7</v>
      </c>
    </row>
    <row r="57" spans="1:11" ht="12.75">
      <c r="A57" s="16">
        <v>350</v>
      </c>
      <c r="B57" s="16" t="str">
        <f>VLOOKUP(A57,'NRW Liste'!$A$1:$F$501,4)</f>
        <v>Hollunder</v>
      </c>
      <c r="C57" s="16" t="str">
        <f>VLOOKUP(A57,'NRW Liste'!$A$1:$F$271,5)</f>
        <v>Katharina</v>
      </c>
      <c r="D57" s="16" t="str">
        <f>VLOOKUP(A57,'NRW Liste'!$A$1:$F$271,6)</f>
        <v>Friedrichsfeld</v>
      </c>
      <c r="E57" s="12">
        <v>41.18</v>
      </c>
      <c r="F57" s="12">
        <v>40.96</v>
      </c>
      <c r="G57" s="12">
        <v>41.31</v>
      </c>
      <c r="H57" s="12">
        <v>41.23</v>
      </c>
      <c r="K57" s="12">
        <f t="shared" si="0"/>
        <v>164.68</v>
      </c>
    </row>
    <row r="58" spans="1:11" ht="12.75">
      <c r="A58" s="16">
        <v>354</v>
      </c>
      <c r="B58" s="16" t="str">
        <f>VLOOKUP(A58,'NRW Liste'!$A$1:$F$501,4)</f>
        <v>Tiggelkamp</v>
      </c>
      <c r="C58" s="16" t="str">
        <f>VLOOKUP(A58,'NRW Liste'!$A$1:$F$271,5)</f>
        <v>Dorian</v>
      </c>
      <c r="D58" s="16" t="str">
        <f>VLOOKUP(A58,'NRW Liste'!$A$1:$F$271,6)</f>
        <v>Kamp-Lintfort</v>
      </c>
      <c r="E58" s="12">
        <v>41.02</v>
      </c>
      <c r="F58" s="12">
        <v>41.16</v>
      </c>
      <c r="G58" s="12">
        <v>41.16</v>
      </c>
      <c r="H58" s="12">
        <v>41.63</v>
      </c>
      <c r="K58" s="12">
        <f t="shared" si="0"/>
        <v>164.97</v>
      </c>
    </row>
    <row r="59" spans="1:11" ht="12.75">
      <c r="A59" s="16">
        <v>359</v>
      </c>
      <c r="B59" s="16" t="str">
        <f>VLOOKUP(A59,'NRW Liste'!$A$1:$F$501,4)</f>
        <v>Leismann</v>
      </c>
      <c r="C59" s="16" t="str">
        <f>VLOOKUP(A59,'NRW Liste'!$A$1:$F$271,5)</f>
        <v>Pascal</v>
      </c>
      <c r="D59" s="16" t="str">
        <f>VLOOKUP(A59,'NRW Liste'!$A$1:$F$271,6)</f>
        <v>Mettingen</v>
      </c>
      <c r="E59" s="12">
        <v>41.02</v>
      </c>
      <c r="F59" s="12">
        <v>40.72</v>
      </c>
      <c r="G59" s="12">
        <v>41.16</v>
      </c>
      <c r="H59" s="12">
        <v>41.11</v>
      </c>
      <c r="K59" s="12">
        <f t="shared" si="0"/>
        <v>164.01</v>
      </c>
    </row>
    <row r="60" spans="1:11" ht="12.75">
      <c r="A60" s="16">
        <v>364</v>
      </c>
      <c r="B60" s="16" t="str">
        <f>VLOOKUP(A60,'NRW Liste'!$A$1:$F$501,4)</f>
        <v>Koss</v>
      </c>
      <c r="C60" s="16" t="str">
        <f>VLOOKUP(A60,'NRW Liste'!$A$1:$F$271,5)</f>
        <v>Gian-Luca</v>
      </c>
      <c r="D60" s="16" t="str">
        <f>VLOOKUP(A60,'NRW Liste'!$A$1:$F$271,6)</f>
        <v>Mettingen</v>
      </c>
      <c r="K60" s="12">
        <f t="shared" si="0"/>
        <v>0</v>
      </c>
    </row>
    <row r="61" spans="1:11" ht="12.75">
      <c r="A61" s="16">
        <v>371</v>
      </c>
      <c r="B61" s="16" t="str">
        <f>VLOOKUP(A61,'NRW Liste'!$A$1:$F$501,4)</f>
        <v>Czajkowski</v>
      </c>
      <c r="C61" s="16" t="str">
        <f>VLOOKUP(A61,'NRW Liste'!$A$1:$F$271,5)</f>
        <v>Max</v>
      </c>
      <c r="D61" s="16" t="str">
        <f>VLOOKUP(A61,'NRW Liste'!$A$1:$F$271,6)</f>
        <v>Viersen</v>
      </c>
      <c r="E61" s="12">
        <v>41.06</v>
      </c>
      <c r="F61" s="12">
        <v>40.77</v>
      </c>
      <c r="G61" s="12">
        <v>41.16</v>
      </c>
      <c r="H61" s="12">
        <v>41.17</v>
      </c>
      <c r="K61" s="12">
        <f t="shared" si="0"/>
        <v>164.16000000000003</v>
      </c>
    </row>
    <row r="62" spans="1:11" ht="12.75">
      <c r="A62" s="16">
        <v>376</v>
      </c>
      <c r="B62" s="16" t="str">
        <f>VLOOKUP(A62,'NRW Liste'!$A$1:$F$501,4)</f>
        <v>Tenambergen</v>
      </c>
      <c r="C62" s="16" t="str">
        <f>VLOOKUP(A62,'NRW Liste'!$A$1:$F$271,5)</f>
        <v>Anna</v>
      </c>
      <c r="D62" s="16" t="str">
        <f>VLOOKUP(A62,'NRW Liste'!$A$1:$F$271,6)</f>
        <v>Mettingen</v>
      </c>
      <c r="E62" s="12">
        <v>40.61</v>
      </c>
      <c r="F62" s="12">
        <v>40.8</v>
      </c>
      <c r="G62" s="12">
        <v>40.75</v>
      </c>
      <c r="H62" s="12">
        <v>41.26</v>
      </c>
      <c r="K62" s="12">
        <f t="shared" si="0"/>
        <v>163.42</v>
      </c>
    </row>
    <row r="63" spans="1:11" ht="12.75">
      <c r="A63" s="16">
        <v>379</v>
      </c>
      <c r="B63" s="16" t="str">
        <f>VLOOKUP(A63,'NRW Liste'!$A$1:$F$501,4)</f>
        <v>Sulitze</v>
      </c>
      <c r="C63" s="16" t="str">
        <f>VLOOKUP(A63,'NRW Liste'!$A$1:$F$271,5)</f>
        <v>Franziska</v>
      </c>
      <c r="D63" s="16" t="str">
        <f>VLOOKUP(A63,'NRW Liste'!$A$1:$F$271,6)</f>
        <v>Bergkamen</v>
      </c>
      <c r="K63" s="12">
        <f t="shared" si="0"/>
        <v>0</v>
      </c>
    </row>
    <row r="64" spans="1:11" ht="12.75">
      <c r="A64" s="16">
        <v>380</v>
      </c>
      <c r="B64" s="16" t="str">
        <f>VLOOKUP(A64,'NRW Liste'!$A$1:$F$501,4)</f>
        <v>Förster</v>
      </c>
      <c r="C64" s="16" t="str">
        <f>VLOOKUP(A64,'NRW Liste'!$A$1:$F$271,5)</f>
        <v>Mirko</v>
      </c>
      <c r="D64" s="16" t="str">
        <f>VLOOKUP(A64,'NRW Liste'!$A$1:$F$271,6)</f>
        <v>Simmerath</v>
      </c>
      <c r="E64" s="12">
        <v>40.55</v>
      </c>
      <c r="F64" s="12">
        <v>40.93</v>
      </c>
      <c r="G64" s="12">
        <v>40.88</v>
      </c>
      <c r="H64" s="12">
        <v>41.27</v>
      </c>
      <c r="K64" s="12">
        <f t="shared" si="0"/>
        <v>163.63</v>
      </c>
    </row>
    <row r="65" spans="1:11" ht="12.75">
      <c r="A65" s="16">
        <v>390</v>
      </c>
      <c r="B65" s="16" t="str">
        <f>VLOOKUP(A65,'NRW Liste'!$A$1:$F$501,4)</f>
        <v>Schimanski</v>
      </c>
      <c r="C65" s="16" t="str">
        <f>VLOOKUP(A65,'NRW Liste'!$A$1:$F$271,5)</f>
        <v>Kevin</v>
      </c>
      <c r="D65" s="16" t="str">
        <f>VLOOKUP(A65,'NRW Liste'!$A$1:$F$271,6)</f>
        <v>Bergkamen</v>
      </c>
      <c r="E65" s="12">
        <v>40.71</v>
      </c>
      <c r="F65" s="12">
        <v>40.54</v>
      </c>
      <c r="G65" s="12">
        <v>40.88</v>
      </c>
      <c r="H65" s="12">
        <v>40.91</v>
      </c>
      <c r="K65" s="12">
        <f t="shared" si="0"/>
        <v>163.04</v>
      </c>
    </row>
    <row r="66" spans="1:11" ht="12.75">
      <c r="A66" s="16">
        <v>407</v>
      </c>
      <c r="B66" s="16" t="str">
        <f>VLOOKUP(A66,'NRW Liste'!$A$1:$F$501,4)</f>
        <v>Schmitt</v>
      </c>
      <c r="C66" s="16" t="str">
        <f>VLOOKUP(A66,'NRW Liste'!$A$1:$F$271,5)</f>
        <v>Patrick</v>
      </c>
      <c r="D66" s="16" t="str">
        <f>VLOOKUP(A66,'NRW Liste'!$A$1:$F$271,6)</f>
        <v>Ruppichteroth</v>
      </c>
      <c r="E66" s="12">
        <v>42.77</v>
      </c>
      <c r="F66" s="12">
        <v>42.94</v>
      </c>
      <c r="G66" s="12">
        <v>42.91</v>
      </c>
      <c r="H66" s="12">
        <v>43.1</v>
      </c>
      <c r="K66" s="12">
        <f t="shared" si="0"/>
        <v>171.72</v>
      </c>
    </row>
    <row r="67" spans="1:11" ht="12.75">
      <c r="A67" s="16">
        <v>408</v>
      </c>
      <c r="B67" s="16" t="str">
        <f>VLOOKUP(A67,'NRW Liste'!$A$1:$F$501,4)</f>
        <v>Jahn</v>
      </c>
      <c r="C67" s="16" t="str">
        <f>VLOOKUP(A67,'NRW Liste'!$A$1:$F$271,5)</f>
        <v>Daniel</v>
      </c>
      <c r="D67" s="16" t="str">
        <f>VLOOKUP(A67,'NRW Liste'!$A$1:$F$271,6)</f>
        <v>Ruppichteroth</v>
      </c>
      <c r="E67" s="12">
        <v>42.6</v>
      </c>
      <c r="F67" s="12">
        <v>42.02</v>
      </c>
      <c r="G67" s="12">
        <v>42.51</v>
      </c>
      <c r="H67" s="12">
        <v>42.45</v>
      </c>
      <c r="K67" s="12">
        <f t="shared" si="0"/>
        <v>169.57999999999998</v>
      </c>
    </row>
    <row r="68" spans="1:11" ht="12.75">
      <c r="A68" s="16">
        <v>409</v>
      </c>
      <c r="B68" s="16" t="str">
        <f>VLOOKUP(A68,'NRW Liste'!$A$1:$F$501,4)</f>
        <v>Neuhaus</v>
      </c>
      <c r="C68" s="16" t="str">
        <f>VLOOKUP(A68,'NRW Liste'!$A$1:$F$271,5)</f>
        <v>David</v>
      </c>
      <c r="D68" s="16" t="str">
        <f>VLOOKUP(A68,'NRW Liste'!$A$1:$F$271,6)</f>
        <v>Ruppichteroth</v>
      </c>
      <c r="E68" s="12">
        <v>42.39</v>
      </c>
      <c r="F68" s="12">
        <v>42.74</v>
      </c>
      <c r="G68" s="12">
        <v>42.56</v>
      </c>
      <c r="H68" s="12">
        <v>42.94</v>
      </c>
      <c r="K68" s="12">
        <f t="shared" si="0"/>
        <v>170.63</v>
      </c>
    </row>
    <row r="69" spans="1:11" ht="12.75">
      <c r="A69" s="16">
        <v>410</v>
      </c>
      <c r="B69" s="16" t="str">
        <f>VLOOKUP(A69,'NRW Liste'!$A$1:$F$501,4)</f>
        <v>Gorgus</v>
      </c>
      <c r="C69" s="16" t="str">
        <f>VLOOKUP(A69,'NRW Liste'!$A$1:$F$271,5)</f>
        <v>Alexander</v>
      </c>
      <c r="D69" s="16" t="str">
        <f>VLOOKUP(A69,'NRW Liste'!$A$1:$F$271,6)</f>
        <v>Kerpen</v>
      </c>
      <c r="K69" s="12">
        <f t="shared" si="0"/>
        <v>0</v>
      </c>
    </row>
    <row r="70" spans="1:11" ht="12.75">
      <c r="A70" s="16">
        <v>411</v>
      </c>
      <c r="B70" s="16" t="str">
        <f>VLOOKUP(A70,'NRW Liste'!$A$1:$F$501,4)</f>
        <v>Westermann</v>
      </c>
      <c r="C70" s="16" t="str">
        <f>VLOOKUP(A70,'NRW Liste'!$A$1:$F$271,5)</f>
        <v>Martin</v>
      </c>
      <c r="D70" s="16" t="str">
        <f>VLOOKUP(A70,'NRW Liste'!$A$1:$F$271,6)</f>
        <v>Overath</v>
      </c>
      <c r="E70" s="12">
        <v>40.93</v>
      </c>
      <c r="F70" s="12">
        <v>41.15</v>
      </c>
      <c r="G70" s="12">
        <v>41.27</v>
      </c>
      <c r="H70" s="12">
        <v>41.65</v>
      </c>
      <c r="K70" s="12">
        <f t="shared" si="0"/>
        <v>165</v>
      </c>
    </row>
    <row r="71" spans="1:11" ht="12.75">
      <c r="A71" s="16">
        <v>417</v>
      </c>
      <c r="B71" s="16" t="str">
        <f>VLOOKUP(A71,'NRW Liste'!$A$1:$F$501,4)</f>
        <v>Biwer</v>
      </c>
      <c r="C71" s="16" t="str">
        <f>VLOOKUP(A71,'NRW Liste'!$A$1:$F$271,5)</f>
        <v>Leonard</v>
      </c>
      <c r="D71" s="16" t="str">
        <f>VLOOKUP(A71,'NRW Liste'!$A$1:$F$271,6)</f>
        <v>Ruppichteroth</v>
      </c>
      <c r="E71" s="12">
        <v>43.15</v>
      </c>
      <c r="F71" s="12">
        <v>42.95</v>
      </c>
      <c r="G71" s="12">
        <v>43.27</v>
      </c>
      <c r="H71" s="12">
        <v>43.58</v>
      </c>
      <c r="K71" s="12">
        <f t="shared" si="0"/>
        <v>172.95</v>
      </c>
    </row>
    <row r="72" spans="1:11" ht="12.75">
      <c r="A72" s="48">
        <v>418</v>
      </c>
      <c r="B72" s="16" t="s">
        <v>398</v>
      </c>
      <c r="C72" s="16" t="s">
        <v>376</v>
      </c>
      <c r="D72" s="16" t="s">
        <v>18</v>
      </c>
      <c r="E72" s="12">
        <v>40.91</v>
      </c>
      <c r="F72" s="12">
        <v>40.8</v>
      </c>
      <c r="G72" s="12">
        <v>99.99</v>
      </c>
      <c r="H72" s="12">
        <v>99.99</v>
      </c>
      <c r="K72" s="12">
        <f t="shared" si="0"/>
        <v>281.69</v>
      </c>
    </row>
    <row r="73" spans="1:11" ht="12.75">
      <c r="A73" s="16">
        <v>501</v>
      </c>
      <c r="B73" s="16" t="str">
        <f>VLOOKUP(A73,'NRW Liste'!$A$1:$F$501,4)</f>
        <v>Menden</v>
      </c>
      <c r="C73" s="16" t="str">
        <f>VLOOKUP(A73,'NRW Liste'!$A$1:$F$271,5)</f>
        <v>Pascal</v>
      </c>
      <c r="D73" s="16" t="str">
        <f>VLOOKUP(A73,'NRW Liste'!$A$1:$F$271,6)</f>
        <v>St. Augustin</v>
      </c>
      <c r="E73" s="12">
        <v>40.4</v>
      </c>
      <c r="F73" s="12">
        <v>40.74</v>
      </c>
      <c r="G73" s="12">
        <v>40.77</v>
      </c>
      <c r="H73" s="12">
        <v>41.17</v>
      </c>
      <c r="K73" s="12">
        <f aca="true" t="shared" si="1" ref="K73:K138">SUM(E73*$E$2+F73*$F$2+G73*$G$2+H73*$H$2+I73*$I$2+$J$2*J73)</f>
        <v>163.07999999999998</v>
      </c>
    </row>
    <row r="74" spans="1:11" ht="12.75">
      <c r="A74" s="48">
        <v>502</v>
      </c>
      <c r="B74" s="16" t="str">
        <f>VLOOKUP(A74,'NRW Liste'!$A$1:$F$501,4)</f>
        <v>Reinelt</v>
      </c>
      <c r="C74" s="16" t="str">
        <f>VLOOKUP(A74,'NRW Liste'!$A$1:$F$271,5)</f>
        <v>Benedikt</v>
      </c>
      <c r="D74" s="16" t="str">
        <f>VLOOKUP(A74,'NRW Liste'!$A$1:$F$271,6)</f>
        <v>Rheine</v>
      </c>
      <c r="E74" s="12">
        <v>40.69</v>
      </c>
      <c r="F74" s="12">
        <v>40.57</v>
      </c>
      <c r="G74" s="12">
        <v>41.11</v>
      </c>
      <c r="H74" s="12">
        <v>40.97</v>
      </c>
      <c r="K74" s="12">
        <f t="shared" si="1"/>
        <v>163.33999999999997</v>
      </c>
    </row>
    <row r="75" spans="1:11" ht="12.75">
      <c r="A75" s="16">
        <v>504</v>
      </c>
      <c r="B75" s="16" t="str">
        <f>VLOOKUP(A75,'NRW Liste'!$A$1:$F$501,4)</f>
        <v>Roeben</v>
      </c>
      <c r="C75" s="16" t="str">
        <f>VLOOKUP(A75,'NRW Liste'!$A$1:$F$271,5)</f>
        <v>Marc</v>
      </c>
      <c r="D75" s="16" t="str">
        <f>VLOOKUP(A75,'NRW Liste'!$A$1:$F$271,6)</f>
        <v>Simmerath</v>
      </c>
      <c r="E75" s="12">
        <v>40.81</v>
      </c>
      <c r="F75" s="12">
        <v>40.7</v>
      </c>
      <c r="G75" s="12">
        <v>41.16</v>
      </c>
      <c r="H75" s="12">
        <v>40.98</v>
      </c>
      <c r="K75" s="12">
        <f t="shared" si="1"/>
        <v>163.65</v>
      </c>
    </row>
    <row r="76" spans="1:11" ht="12.75">
      <c r="A76" s="16">
        <v>505</v>
      </c>
      <c r="B76" s="16" t="str">
        <f>VLOOKUP(A76,'NRW Liste'!$A$1:$F$501,4)</f>
        <v>Gorgus</v>
      </c>
      <c r="C76" s="16" t="str">
        <f>VLOOKUP(A76,'NRW Liste'!$A$1:$F$271,5)</f>
        <v>Sandra</v>
      </c>
      <c r="D76" s="16" t="str">
        <f>VLOOKUP(A76,'NRW Liste'!$A$1:$F$271,6)</f>
        <v>Kerpen</v>
      </c>
      <c r="E76" s="12">
        <v>40.35</v>
      </c>
      <c r="F76" s="12">
        <v>40.79</v>
      </c>
      <c r="G76" s="12">
        <v>40.74</v>
      </c>
      <c r="H76" s="12">
        <v>41.11</v>
      </c>
      <c r="K76" s="12">
        <f t="shared" si="1"/>
        <v>162.99</v>
      </c>
    </row>
    <row r="77" spans="1:11" ht="12.75">
      <c r="A77" s="16">
        <v>506</v>
      </c>
      <c r="B77" s="16" t="str">
        <f>VLOOKUP(A77,'NRW Liste'!$A$1:$F$501,4)</f>
        <v>Jost</v>
      </c>
      <c r="C77" s="16" t="str">
        <f>VLOOKUP(A77,'NRW Liste'!$A$1:$F$271,5)</f>
        <v>Patrick</v>
      </c>
      <c r="D77" s="16" t="str">
        <f>VLOOKUP(A77,'NRW Liste'!$A$1:$F$271,6)</f>
        <v>Simmerath</v>
      </c>
      <c r="E77" s="12">
        <v>40.56</v>
      </c>
      <c r="F77" s="12">
        <v>40.87</v>
      </c>
      <c r="G77" s="12">
        <v>40.78</v>
      </c>
      <c r="H77" s="12">
        <v>41.2</v>
      </c>
      <c r="K77" s="12">
        <f t="shared" si="1"/>
        <v>163.41000000000003</v>
      </c>
    </row>
    <row r="78" spans="1:11" ht="12.75">
      <c r="A78" s="16">
        <v>508</v>
      </c>
      <c r="B78" s="16" t="str">
        <f>VLOOKUP(A78,'NRW Liste'!$A$1:$F$501,4)</f>
        <v>Vorbohle</v>
      </c>
      <c r="C78" s="16" t="str">
        <f>VLOOKUP(A78,'NRW Liste'!$A$1:$F$271,5)</f>
        <v>Philipp</v>
      </c>
      <c r="D78" s="16" t="str">
        <f>VLOOKUP(A78,'NRW Liste'!$A$1:$F$271,6)</f>
        <v>Stromberg</v>
      </c>
      <c r="E78" s="12">
        <v>40.91</v>
      </c>
      <c r="F78" s="12">
        <v>40.74</v>
      </c>
      <c r="G78" s="12">
        <v>41.16</v>
      </c>
      <c r="H78" s="12">
        <v>40.95</v>
      </c>
      <c r="K78" s="12">
        <f t="shared" si="1"/>
        <v>163.76</v>
      </c>
    </row>
    <row r="79" spans="1:11" ht="12.75">
      <c r="A79" s="16">
        <v>510</v>
      </c>
      <c r="B79" s="16" t="str">
        <f>VLOOKUP(A79,'NRW Liste'!$A$1:$F$501,4)</f>
        <v>Jost</v>
      </c>
      <c r="C79" s="16" t="str">
        <f>VLOOKUP(A79,'NRW Liste'!$A$1:$F$271,5)</f>
        <v>Marcel</v>
      </c>
      <c r="D79" s="16" t="str">
        <f>VLOOKUP(A79,'NRW Liste'!$A$1:$F$271,6)</f>
        <v>Simmerath</v>
      </c>
      <c r="E79" s="12">
        <v>40.53</v>
      </c>
      <c r="F79" s="12">
        <v>40.86</v>
      </c>
      <c r="G79" s="12">
        <v>40.75</v>
      </c>
      <c r="H79" s="12">
        <v>41.16</v>
      </c>
      <c r="K79" s="12">
        <f t="shared" si="1"/>
        <v>163.3</v>
      </c>
    </row>
    <row r="80" spans="1:11" ht="12.75">
      <c r="A80" s="16">
        <v>511</v>
      </c>
      <c r="B80" s="16" t="str">
        <f>VLOOKUP(A80,'NRW Liste'!$A$1:$F$501,4)</f>
        <v>Meßbauer</v>
      </c>
      <c r="C80" s="16" t="str">
        <f>VLOOKUP(A80,'NRW Liste'!$A$1:$F$271,5)</f>
        <v>Mariana</v>
      </c>
      <c r="D80" s="16" t="str">
        <f>VLOOKUP(A80,'NRW Liste'!$A$1:$F$271,6)</f>
        <v>Rheine</v>
      </c>
      <c r="E80" s="12">
        <v>40.82</v>
      </c>
      <c r="F80" s="12">
        <v>40.71</v>
      </c>
      <c r="G80" s="12">
        <v>41.06</v>
      </c>
      <c r="H80" s="12">
        <v>40.91</v>
      </c>
      <c r="K80" s="12">
        <f t="shared" si="1"/>
        <v>163.5</v>
      </c>
    </row>
    <row r="81" spans="1:11" ht="12.75">
      <c r="A81" s="16">
        <v>512</v>
      </c>
      <c r="B81" s="16" t="str">
        <f>VLOOKUP(A81,'NRW Liste'!$A$1:$F$501,4)</f>
        <v>Töpker </v>
      </c>
      <c r="C81" s="16" t="str">
        <f>VLOOKUP(A81,'NRW Liste'!$A$1:$F$271,5)</f>
        <v>Matthis</v>
      </c>
      <c r="D81" s="16" t="str">
        <f>VLOOKUP(A81,'NRW Liste'!$A$1:$F$271,6)</f>
        <v>Mettingen</v>
      </c>
      <c r="E81" s="12">
        <v>40.65</v>
      </c>
      <c r="F81" s="12">
        <v>41.03</v>
      </c>
      <c r="G81" s="12">
        <v>40.84</v>
      </c>
      <c r="H81" s="12">
        <v>41.24</v>
      </c>
      <c r="K81" s="12">
        <f t="shared" si="1"/>
        <v>163.76000000000002</v>
      </c>
    </row>
    <row r="82" spans="1:11" ht="12.75">
      <c r="A82" s="16">
        <v>513</v>
      </c>
      <c r="B82" s="16" t="str">
        <f>VLOOKUP(A82,'NRW Liste'!$A$1:$F$501,4)</f>
        <v>Müller</v>
      </c>
      <c r="C82" s="16" t="str">
        <f>VLOOKUP(A82,'NRW Liste'!$A$1:$F$271,5)</f>
        <v>Frederic</v>
      </c>
      <c r="D82" s="16" t="str">
        <f>VLOOKUP(A82,'NRW Liste'!$A$1:$F$271,6)</f>
        <v>Simmerath</v>
      </c>
      <c r="E82" s="12">
        <v>40.66</v>
      </c>
      <c r="F82" s="12">
        <v>40.58</v>
      </c>
      <c r="G82" s="12">
        <v>40.92</v>
      </c>
      <c r="H82" s="12">
        <v>40.81</v>
      </c>
      <c r="K82" s="12">
        <f t="shared" si="1"/>
        <v>162.97</v>
      </c>
    </row>
    <row r="83" spans="1:11" ht="12.75">
      <c r="A83" s="18"/>
      <c r="B83" s="16" t="e">
        <f>VLOOKUP(A83,'NRW Liste'!$A$1:$F$501,4)</f>
        <v>#N/A</v>
      </c>
      <c r="C83" s="16" t="e">
        <f>VLOOKUP(A83,'NRW Liste'!$A$1:$F$271,5)</f>
        <v>#N/A</v>
      </c>
      <c r="D83" s="16" t="e">
        <f>VLOOKUP(A83,'NRW Liste'!$A$1:$F$271,6)</f>
        <v>#N/A</v>
      </c>
      <c r="K83" s="12">
        <f t="shared" si="1"/>
        <v>0</v>
      </c>
    </row>
    <row r="84" spans="1:11" ht="12.75">
      <c r="A84" s="18"/>
      <c r="B84" s="16" t="e">
        <f>VLOOKUP(A84,'NRW Liste'!$A$1:$F$501,4)</f>
        <v>#N/A</v>
      </c>
      <c r="C84" s="16" t="e">
        <f>VLOOKUP(A84,'NRW Liste'!$A$1:$F$271,5)</f>
        <v>#N/A</v>
      </c>
      <c r="D84" s="16" t="e">
        <f>VLOOKUP(A84,'NRW Liste'!$A$1:$F$271,6)</f>
        <v>#N/A</v>
      </c>
      <c r="K84" s="12">
        <f t="shared" si="1"/>
        <v>0</v>
      </c>
    </row>
    <row r="85" spans="1:11" ht="12.75">
      <c r="A85" s="18"/>
      <c r="B85" s="16" t="e">
        <f>VLOOKUP(A85,'NRW Liste'!$A$1:$F$501,4)</f>
        <v>#N/A</v>
      </c>
      <c r="C85" s="16" t="e">
        <f>VLOOKUP(A85,'NRW Liste'!$A$1:$F$271,5)</f>
        <v>#N/A</v>
      </c>
      <c r="D85" s="16" t="e">
        <f>VLOOKUP(A85,'NRW Liste'!$A$1:$F$271,6)</f>
        <v>#N/A</v>
      </c>
      <c r="K85" s="12">
        <f t="shared" si="1"/>
        <v>0</v>
      </c>
    </row>
    <row r="86" spans="1:11" ht="12.75">
      <c r="A86" s="16"/>
      <c r="B86" s="16" t="e">
        <f>VLOOKUP(A86,'NRW Liste'!$A$1:$F$501,4)</f>
        <v>#N/A</v>
      </c>
      <c r="C86" s="16" t="e">
        <f>VLOOKUP(A86,'NRW Liste'!$A$1:$F$271,5)</f>
        <v>#N/A</v>
      </c>
      <c r="D86" s="16" t="e">
        <f>VLOOKUP(A86,'NRW Liste'!$A$1:$F$271,6)</f>
        <v>#N/A</v>
      </c>
      <c r="K86" s="12">
        <f t="shared" si="1"/>
        <v>0</v>
      </c>
    </row>
    <row r="87" spans="1:11" ht="12.75">
      <c r="A87" s="16"/>
      <c r="B87" s="16" t="e">
        <f>VLOOKUP(A87,'NRW Liste'!$A$1:$F$501,4)</f>
        <v>#N/A</v>
      </c>
      <c r="C87" s="16" t="e">
        <f>VLOOKUP(A87,'NRW Liste'!$A$1:$F$271,5)</f>
        <v>#N/A</v>
      </c>
      <c r="D87" s="16" t="e">
        <f>VLOOKUP(A87,'NRW Liste'!$A$1:$F$271,6)</f>
        <v>#N/A</v>
      </c>
      <c r="K87" s="12">
        <f t="shared" si="1"/>
        <v>0</v>
      </c>
    </row>
    <row r="88" spans="1:11" ht="12.75">
      <c r="A88" s="16"/>
      <c r="B88" s="16" t="e">
        <f>VLOOKUP(A88,'NRW Liste'!$A$1:$F$501,4)</f>
        <v>#N/A</v>
      </c>
      <c r="C88" s="16" t="e">
        <f>VLOOKUP(A88,'NRW Liste'!$A$1:$F$271,5)</f>
        <v>#N/A</v>
      </c>
      <c r="D88" s="16" t="e">
        <f>VLOOKUP(A88,'NRW Liste'!$A$1:$F$271,6)</f>
        <v>#N/A</v>
      </c>
      <c r="K88" s="12">
        <f t="shared" si="1"/>
        <v>0</v>
      </c>
    </row>
    <row r="89" spans="1:11" ht="12.75">
      <c r="A89" s="16"/>
      <c r="B89" s="16" t="e">
        <f>VLOOKUP(A89,'NRW Liste'!$A$1:$F$501,4)</f>
        <v>#N/A</v>
      </c>
      <c r="C89" s="16" t="e">
        <f>VLOOKUP(A89,'NRW Liste'!$A$1:$F$271,5)</f>
        <v>#N/A</v>
      </c>
      <c r="D89" s="16" t="e">
        <f>VLOOKUP(A89,'NRW Liste'!$A$1:$F$271,6)</f>
        <v>#N/A</v>
      </c>
      <c r="K89" s="12">
        <f t="shared" si="1"/>
        <v>0</v>
      </c>
    </row>
    <row r="90" spans="1:11" ht="12.75">
      <c r="A90" s="16"/>
      <c r="B90" s="16" t="e">
        <f>VLOOKUP(A90,'NRW Liste'!$A$1:$F$501,4)</f>
        <v>#N/A</v>
      </c>
      <c r="C90" s="16" t="e">
        <f>VLOOKUP(A90,'NRW Liste'!$A$1:$F$271,5)</f>
        <v>#N/A</v>
      </c>
      <c r="D90" s="16" t="e">
        <f>VLOOKUP(A90,'NRW Liste'!$A$1:$F$271,6)</f>
        <v>#N/A</v>
      </c>
      <c r="K90" s="12">
        <f t="shared" si="1"/>
        <v>0</v>
      </c>
    </row>
    <row r="91" spans="1:11" ht="12.75">
      <c r="A91" s="16"/>
      <c r="B91" s="16" t="e">
        <f>VLOOKUP(A91,'NRW Liste'!$A$1:$F$501,4)</f>
        <v>#N/A</v>
      </c>
      <c r="C91" s="16" t="e">
        <f>VLOOKUP(A91,'NRW Liste'!$A$1:$F$271,5)</f>
        <v>#N/A</v>
      </c>
      <c r="D91" s="16" t="e">
        <f>VLOOKUP(A91,'NRW Liste'!$A$1:$F$271,6)</f>
        <v>#N/A</v>
      </c>
      <c r="K91" s="12">
        <f t="shared" si="1"/>
        <v>0</v>
      </c>
    </row>
    <row r="92" ht="12.75">
      <c r="K92" s="12">
        <f t="shared" si="1"/>
        <v>0</v>
      </c>
    </row>
    <row r="93" ht="12.75">
      <c r="K93" s="12">
        <f t="shared" si="1"/>
        <v>0</v>
      </c>
    </row>
    <row r="94" ht="12.75">
      <c r="K94" s="12">
        <f t="shared" si="1"/>
        <v>0</v>
      </c>
    </row>
    <row r="95" ht="12.75">
      <c r="K95" s="12">
        <f t="shared" si="1"/>
        <v>0</v>
      </c>
    </row>
    <row r="96" ht="12.75">
      <c r="K96" s="12">
        <f t="shared" si="1"/>
        <v>0</v>
      </c>
    </row>
    <row r="97" ht="12.75">
      <c r="K97" s="12">
        <f t="shared" si="1"/>
        <v>0</v>
      </c>
    </row>
    <row r="98" ht="12.75">
      <c r="K98" s="12">
        <f t="shared" si="1"/>
        <v>0</v>
      </c>
    </row>
    <row r="99" ht="12.75">
      <c r="K99" s="12">
        <f t="shared" si="1"/>
        <v>0</v>
      </c>
    </row>
    <row r="100" ht="12.75">
      <c r="K100" s="12">
        <f t="shared" si="1"/>
        <v>0</v>
      </c>
    </row>
    <row r="101" ht="12.75">
      <c r="K101" s="12">
        <f t="shared" si="1"/>
        <v>0</v>
      </c>
    </row>
    <row r="102" ht="12.75">
      <c r="K102" s="12">
        <f t="shared" si="1"/>
        <v>0</v>
      </c>
    </row>
    <row r="103" ht="12.75">
      <c r="K103" s="12">
        <f t="shared" si="1"/>
        <v>0</v>
      </c>
    </row>
    <row r="104" ht="12.75">
      <c r="K104" s="12">
        <f t="shared" si="1"/>
        <v>0</v>
      </c>
    </row>
    <row r="105" ht="12.75">
      <c r="K105" s="12">
        <f t="shared" si="1"/>
        <v>0</v>
      </c>
    </row>
    <row r="106" ht="12.75">
      <c r="K106" s="12">
        <f t="shared" si="1"/>
        <v>0</v>
      </c>
    </row>
    <row r="107" ht="12.75">
      <c r="K107" s="12">
        <f t="shared" si="1"/>
        <v>0</v>
      </c>
    </row>
    <row r="108" ht="12.75">
      <c r="K108" s="12">
        <f t="shared" si="1"/>
        <v>0</v>
      </c>
    </row>
    <row r="109" ht="12.75">
      <c r="K109" s="12">
        <f t="shared" si="1"/>
        <v>0</v>
      </c>
    </row>
    <row r="110" ht="12.75">
      <c r="K110" s="12">
        <f t="shared" si="1"/>
        <v>0</v>
      </c>
    </row>
    <row r="111" ht="12.75">
      <c r="K111" s="12">
        <f t="shared" si="1"/>
        <v>0</v>
      </c>
    </row>
    <row r="112" ht="12.75">
      <c r="K112" s="12">
        <f t="shared" si="1"/>
        <v>0</v>
      </c>
    </row>
    <row r="113" ht="12.75">
      <c r="K113" s="12">
        <f t="shared" si="1"/>
        <v>0</v>
      </c>
    </row>
    <row r="114" ht="12.75">
      <c r="K114" s="12">
        <f t="shared" si="1"/>
        <v>0</v>
      </c>
    </row>
    <row r="115" ht="12.75">
      <c r="K115" s="12">
        <f t="shared" si="1"/>
        <v>0</v>
      </c>
    </row>
    <row r="116" ht="12.75">
      <c r="K116" s="12">
        <f t="shared" si="1"/>
        <v>0</v>
      </c>
    </row>
    <row r="117" ht="12.75">
      <c r="K117" s="12">
        <f t="shared" si="1"/>
        <v>0</v>
      </c>
    </row>
    <row r="118" ht="12.75">
      <c r="K118" s="12">
        <f t="shared" si="1"/>
        <v>0</v>
      </c>
    </row>
    <row r="119" ht="12.75">
      <c r="K119" s="12">
        <f t="shared" si="1"/>
        <v>0</v>
      </c>
    </row>
    <row r="120" ht="12.75">
      <c r="K120" s="12">
        <f t="shared" si="1"/>
        <v>0</v>
      </c>
    </row>
    <row r="121" ht="12.75">
      <c r="K121" s="12">
        <f t="shared" si="1"/>
        <v>0</v>
      </c>
    </row>
    <row r="122" ht="12.75">
      <c r="K122" s="12">
        <f t="shared" si="1"/>
        <v>0</v>
      </c>
    </row>
    <row r="123" ht="12.75">
      <c r="K123" s="12">
        <f t="shared" si="1"/>
        <v>0</v>
      </c>
    </row>
    <row r="124" ht="12.75">
      <c r="K124" s="12">
        <f t="shared" si="1"/>
        <v>0</v>
      </c>
    </row>
    <row r="125" ht="12.75">
      <c r="K125" s="12">
        <f t="shared" si="1"/>
        <v>0</v>
      </c>
    </row>
    <row r="126" ht="12.75">
      <c r="K126" s="12">
        <f t="shared" si="1"/>
        <v>0</v>
      </c>
    </row>
    <row r="127" ht="12.75">
      <c r="K127" s="12">
        <f t="shared" si="1"/>
        <v>0</v>
      </c>
    </row>
    <row r="128" ht="12.75">
      <c r="K128" s="12">
        <f t="shared" si="1"/>
        <v>0</v>
      </c>
    </row>
    <row r="129" ht="12.75">
      <c r="K129" s="12">
        <f t="shared" si="1"/>
        <v>0</v>
      </c>
    </row>
    <row r="130" ht="12.75">
      <c r="K130" s="12">
        <f t="shared" si="1"/>
        <v>0</v>
      </c>
    </row>
    <row r="131" ht="12.75">
      <c r="K131" s="12">
        <f t="shared" si="1"/>
        <v>0</v>
      </c>
    </row>
    <row r="132" ht="12.75">
      <c r="K132" s="12">
        <f t="shared" si="1"/>
        <v>0</v>
      </c>
    </row>
    <row r="133" ht="12.75">
      <c r="K133" s="12">
        <f t="shared" si="1"/>
        <v>0</v>
      </c>
    </row>
    <row r="134" ht="12.75">
      <c r="K134" s="12">
        <f t="shared" si="1"/>
        <v>0</v>
      </c>
    </row>
    <row r="135" ht="12.75">
      <c r="K135" s="12">
        <f t="shared" si="1"/>
        <v>0</v>
      </c>
    </row>
    <row r="136" ht="12.75">
      <c r="K136" s="12">
        <f t="shared" si="1"/>
        <v>0</v>
      </c>
    </row>
    <row r="137" ht="12.75">
      <c r="K137" s="12">
        <f t="shared" si="1"/>
        <v>0</v>
      </c>
    </row>
    <row r="138" ht="12.75">
      <c r="K138" s="12">
        <f t="shared" si="1"/>
        <v>0</v>
      </c>
    </row>
    <row r="139" ht="12.75">
      <c r="K139" s="12">
        <f aca="true" t="shared" si="2" ref="K139:K202">SUM(E139*$E$2+F139*$F$2+G139*$G$2+H139*$H$2+I139*$I$2+$J$2*J139)</f>
        <v>0</v>
      </c>
    </row>
    <row r="140" ht="12.75">
      <c r="K140" s="12">
        <f t="shared" si="2"/>
        <v>0</v>
      </c>
    </row>
    <row r="141" ht="12.75">
      <c r="K141" s="12">
        <f t="shared" si="2"/>
        <v>0</v>
      </c>
    </row>
    <row r="142" ht="12.75">
      <c r="K142" s="12">
        <f t="shared" si="2"/>
        <v>0</v>
      </c>
    </row>
    <row r="143" ht="12.75">
      <c r="K143" s="12">
        <f t="shared" si="2"/>
        <v>0</v>
      </c>
    </row>
    <row r="144" ht="12.75">
      <c r="K144" s="12">
        <f t="shared" si="2"/>
        <v>0</v>
      </c>
    </row>
    <row r="145" ht="12.75">
      <c r="K145" s="12">
        <f t="shared" si="2"/>
        <v>0</v>
      </c>
    </row>
    <row r="146" ht="12.75">
      <c r="K146" s="12">
        <f t="shared" si="2"/>
        <v>0</v>
      </c>
    </row>
    <row r="147" ht="12.75">
      <c r="K147" s="12">
        <f t="shared" si="2"/>
        <v>0</v>
      </c>
    </row>
    <row r="148" ht="12.75">
      <c r="K148" s="12">
        <f t="shared" si="2"/>
        <v>0</v>
      </c>
    </row>
    <row r="149" ht="12.75">
      <c r="K149" s="12">
        <f t="shared" si="2"/>
        <v>0</v>
      </c>
    </row>
    <row r="150" ht="12.75">
      <c r="K150" s="12">
        <f t="shared" si="2"/>
        <v>0</v>
      </c>
    </row>
    <row r="151" ht="12.75">
      <c r="K151" s="12">
        <f t="shared" si="2"/>
        <v>0</v>
      </c>
    </row>
    <row r="152" ht="12.75">
      <c r="K152" s="12">
        <f t="shared" si="2"/>
        <v>0</v>
      </c>
    </row>
    <row r="153" ht="12.75">
      <c r="K153" s="12">
        <f t="shared" si="2"/>
        <v>0</v>
      </c>
    </row>
    <row r="154" ht="12.75">
      <c r="K154" s="12">
        <f t="shared" si="2"/>
        <v>0</v>
      </c>
    </row>
    <row r="155" ht="12.75">
      <c r="K155" s="12">
        <f t="shared" si="2"/>
        <v>0</v>
      </c>
    </row>
    <row r="156" ht="12.75">
      <c r="K156" s="12">
        <f t="shared" si="2"/>
        <v>0</v>
      </c>
    </row>
    <row r="157" ht="12.75">
      <c r="K157" s="12">
        <f t="shared" si="2"/>
        <v>0</v>
      </c>
    </row>
    <row r="158" ht="12.75">
      <c r="K158" s="12">
        <f t="shared" si="2"/>
        <v>0</v>
      </c>
    </row>
    <row r="159" ht="12.75">
      <c r="K159" s="12">
        <f t="shared" si="2"/>
        <v>0</v>
      </c>
    </row>
    <row r="160" ht="12.75">
      <c r="K160" s="12">
        <f t="shared" si="2"/>
        <v>0</v>
      </c>
    </row>
    <row r="161" ht="12.75">
      <c r="K161" s="12">
        <f t="shared" si="2"/>
        <v>0</v>
      </c>
    </row>
    <row r="162" ht="12.75">
      <c r="K162" s="12">
        <f t="shared" si="2"/>
        <v>0</v>
      </c>
    </row>
    <row r="163" ht="12.75">
      <c r="K163" s="12">
        <f t="shared" si="2"/>
        <v>0</v>
      </c>
    </row>
    <row r="164" ht="12.75">
      <c r="K164" s="12">
        <f t="shared" si="2"/>
        <v>0</v>
      </c>
    </row>
    <row r="165" ht="12.75">
      <c r="K165" s="12">
        <f t="shared" si="2"/>
        <v>0</v>
      </c>
    </row>
    <row r="166" ht="12.75">
      <c r="K166" s="12">
        <f t="shared" si="2"/>
        <v>0</v>
      </c>
    </row>
    <row r="167" ht="12.75">
      <c r="K167" s="12">
        <f t="shared" si="2"/>
        <v>0</v>
      </c>
    </row>
    <row r="168" ht="12.75">
      <c r="K168" s="12">
        <f t="shared" si="2"/>
        <v>0</v>
      </c>
    </row>
    <row r="169" ht="12.75">
      <c r="K169" s="12">
        <f t="shared" si="2"/>
        <v>0</v>
      </c>
    </row>
    <row r="170" ht="12.75">
      <c r="K170" s="12">
        <f t="shared" si="2"/>
        <v>0</v>
      </c>
    </row>
    <row r="171" ht="12.75">
      <c r="K171" s="12">
        <f t="shared" si="2"/>
        <v>0</v>
      </c>
    </row>
    <row r="172" ht="12.75">
      <c r="K172" s="12">
        <f t="shared" si="2"/>
        <v>0</v>
      </c>
    </row>
    <row r="173" ht="12.75">
      <c r="K173" s="12">
        <f t="shared" si="2"/>
        <v>0</v>
      </c>
    </row>
    <row r="174" ht="12.75">
      <c r="K174" s="12">
        <f t="shared" si="2"/>
        <v>0</v>
      </c>
    </row>
    <row r="175" ht="12.75">
      <c r="K175" s="12">
        <f t="shared" si="2"/>
        <v>0</v>
      </c>
    </row>
    <row r="176" ht="12.75">
      <c r="K176" s="12">
        <f t="shared" si="2"/>
        <v>0</v>
      </c>
    </row>
    <row r="177" ht="12.75">
      <c r="K177" s="12">
        <f t="shared" si="2"/>
        <v>0</v>
      </c>
    </row>
    <row r="178" ht="12.75">
      <c r="K178" s="12">
        <f t="shared" si="2"/>
        <v>0</v>
      </c>
    </row>
    <row r="179" ht="12.75">
      <c r="K179" s="12">
        <f t="shared" si="2"/>
        <v>0</v>
      </c>
    </row>
    <row r="180" ht="12.75">
      <c r="K180" s="12">
        <f t="shared" si="2"/>
        <v>0</v>
      </c>
    </row>
    <row r="181" ht="12.75">
      <c r="K181" s="12">
        <f t="shared" si="2"/>
        <v>0</v>
      </c>
    </row>
    <row r="182" ht="12.75">
      <c r="K182" s="12">
        <f t="shared" si="2"/>
        <v>0</v>
      </c>
    </row>
    <row r="183" ht="12.75">
      <c r="K183" s="12">
        <f t="shared" si="2"/>
        <v>0</v>
      </c>
    </row>
    <row r="184" ht="12.75">
      <c r="K184" s="12">
        <f t="shared" si="2"/>
        <v>0</v>
      </c>
    </row>
    <row r="185" ht="12.75">
      <c r="K185" s="12">
        <f t="shared" si="2"/>
        <v>0</v>
      </c>
    </row>
    <row r="186" ht="12.75">
      <c r="K186" s="12">
        <f t="shared" si="2"/>
        <v>0</v>
      </c>
    </row>
    <row r="187" ht="12.75">
      <c r="K187" s="12">
        <f t="shared" si="2"/>
        <v>0</v>
      </c>
    </row>
    <row r="188" ht="12.75">
      <c r="K188" s="12">
        <f t="shared" si="2"/>
        <v>0</v>
      </c>
    </row>
    <row r="189" ht="12.75">
      <c r="K189" s="12">
        <f t="shared" si="2"/>
        <v>0</v>
      </c>
    </row>
    <row r="190" ht="12.75">
      <c r="K190" s="12">
        <f t="shared" si="2"/>
        <v>0</v>
      </c>
    </row>
    <row r="191" ht="12.75">
      <c r="K191" s="12">
        <f t="shared" si="2"/>
        <v>0</v>
      </c>
    </row>
    <row r="192" ht="12.75">
      <c r="K192" s="12">
        <f t="shared" si="2"/>
        <v>0</v>
      </c>
    </row>
    <row r="193" ht="12.75">
      <c r="K193" s="12">
        <f t="shared" si="2"/>
        <v>0</v>
      </c>
    </row>
    <row r="194" ht="12.75">
      <c r="K194" s="12">
        <f t="shared" si="2"/>
        <v>0</v>
      </c>
    </row>
    <row r="195" ht="12.75">
      <c r="K195" s="12">
        <f t="shared" si="2"/>
        <v>0</v>
      </c>
    </row>
    <row r="196" ht="12.75">
      <c r="K196" s="12">
        <f t="shared" si="2"/>
        <v>0</v>
      </c>
    </row>
    <row r="197" ht="12.75">
      <c r="K197" s="12">
        <f t="shared" si="2"/>
        <v>0</v>
      </c>
    </row>
    <row r="198" ht="12.75">
      <c r="K198" s="12">
        <f t="shared" si="2"/>
        <v>0</v>
      </c>
    </row>
    <row r="199" ht="12.75">
      <c r="K199" s="12">
        <f t="shared" si="2"/>
        <v>0</v>
      </c>
    </row>
    <row r="200" ht="12.75">
      <c r="K200" s="12">
        <f t="shared" si="2"/>
        <v>0</v>
      </c>
    </row>
    <row r="201" ht="12.75">
      <c r="K201" s="12">
        <f t="shared" si="2"/>
        <v>0</v>
      </c>
    </row>
    <row r="202" ht="12.75">
      <c r="K202" s="12">
        <f t="shared" si="2"/>
        <v>0</v>
      </c>
    </row>
    <row r="203" ht="12.75">
      <c r="K203" s="12">
        <f aca="true" t="shared" si="3" ref="K203:K218">SUM(E203*$E$2+F203*$F$2+G203*$G$2+H203*$H$2+I203*$I$2+$J$2*J203)</f>
        <v>0</v>
      </c>
    </row>
    <row r="204" ht="12.75">
      <c r="K204" s="12">
        <f t="shared" si="3"/>
        <v>0</v>
      </c>
    </row>
    <row r="205" ht="12.75">
      <c r="K205" s="12">
        <f t="shared" si="3"/>
        <v>0</v>
      </c>
    </row>
    <row r="206" ht="12.75">
      <c r="K206" s="12">
        <f t="shared" si="3"/>
        <v>0</v>
      </c>
    </row>
    <row r="207" ht="12.75">
      <c r="K207" s="12">
        <f t="shared" si="3"/>
        <v>0</v>
      </c>
    </row>
    <row r="208" ht="12.75">
      <c r="K208" s="12">
        <f t="shared" si="3"/>
        <v>0</v>
      </c>
    </row>
    <row r="209" ht="12.75">
      <c r="K209" s="12">
        <f t="shared" si="3"/>
        <v>0</v>
      </c>
    </row>
    <row r="210" ht="12.75">
      <c r="K210" s="12">
        <f t="shared" si="3"/>
        <v>0</v>
      </c>
    </row>
    <row r="211" ht="12.75">
      <c r="K211" s="12">
        <f t="shared" si="3"/>
        <v>0</v>
      </c>
    </row>
    <row r="212" ht="12.75">
      <c r="K212" s="12">
        <f t="shared" si="3"/>
        <v>0</v>
      </c>
    </row>
    <row r="213" ht="12.75">
      <c r="K213" s="12">
        <f t="shared" si="3"/>
        <v>0</v>
      </c>
    </row>
    <row r="214" ht="12.75">
      <c r="K214" s="12">
        <f t="shared" si="3"/>
        <v>0</v>
      </c>
    </row>
    <row r="215" ht="12.75">
      <c r="K215" s="12">
        <f t="shared" si="3"/>
        <v>0</v>
      </c>
    </row>
    <row r="216" ht="12.75">
      <c r="K216" s="12">
        <f t="shared" si="3"/>
        <v>0</v>
      </c>
    </row>
    <row r="217" ht="12.75">
      <c r="K217" s="12">
        <f t="shared" si="3"/>
        <v>0</v>
      </c>
    </row>
    <row r="218" ht="12.75">
      <c r="K218" s="12">
        <f t="shared" si="3"/>
        <v>0</v>
      </c>
    </row>
  </sheetData>
  <mergeCells count="1">
    <mergeCell ref="A2:D2"/>
  </mergeCells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2"/>
  <headerFooter alignWithMargins="0">
    <oddHeader>&amp;C&amp;A</oddHeader>
    <oddFooter>&amp;CSeite &amp;P von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3:O12"/>
  <sheetViews>
    <sheetView tabSelected="1" zoomScale="95" zoomScaleNormal="95" workbookViewId="0" topLeftCell="A1">
      <pane ySplit="6" topLeftCell="BM7" activePane="bottomLeft" state="frozen"/>
      <selection pane="topLeft" activeCell="A1" sqref="A1"/>
      <selection pane="bottomLeft" activeCell="M1" sqref="M1:M16384"/>
    </sheetView>
  </sheetViews>
  <sheetFormatPr defaultColWidth="11.421875" defaultRowHeight="12.75"/>
  <cols>
    <col min="1" max="1" width="5.28125" style="1" customWidth="1"/>
    <col min="2" max="2" width="8.421875" style="1" customWidth="1"/>
    <col min="3" max="4" width="17.7109375" style="2" customWidth="1"/>
    <col min="5" max="5" width="23.28125" style="1" customWidth="1"/>
    <col min="6" max="12" width="11.421875" style="14" customWidth="1"/>
    <col min="13" max="13" width="11.421875" style="12" hidden="1" customWidth="1"/>
    <col min="14" max="14" width="12.8515625" style="12" customWidth="1"/>
    <col min="15" max="15" width="14.57421875" style="12" customWidth="1"/>
  </cols>
  <sheetData>
    <row r="3" ht="12.75">
      <c r="A3" t="s">
        <v>4</v>
      </c>
    </row>
    <row r="4" spans="1:11" ht="12.75">
      <c r="A4" t="s">
        <v>6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6" spans="1:15" ht="12.75">
      <c r="A6" s="4" t="s">
        <v>5</v>
      </c>
      <c r="B6" s="4" t="s">
        <v>0</v>
      </c>
      <c r="C6" s="5" t="s">
        <v>1</v>
      </c>
      <c r="D6" s="5" t="s">
        <v>7</v>
      </c>
      <c r="E6" s="4" t="s">
        <v>2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3</v>
      </c>
      <c r="N6" s="13"/>
      <c r="O6" s="13"/>
    </row>
    <row r="7" spans="1:13" ht="12.75">
      <c r="A7" s="1">
        <f aca="true" t="shared" si="0" ref="A7:A12">IF(L7&gt;0,RANK(M7,M$1:M$65536),0)</f>
        <v>1</v>
      </c>
      <c r="B7" s="1">
        <v>301</v>
      </c>
      <c r="C7" s="2" t="str">
        <f>+VLOOKUP($B7,Gesamt!$A$5:$D$305,2,FALSE)</f>
        <v>Wunderlich</v>
      </c>
      <c r="D7" s="2" t="str">
        <f>+VLOOKUP($B7,Gesamt!$A$5:$D$305,3,FALSE)</f>
        <v>Nils</v>
      </c>
      <c r="E7" s="1" t="str">
        <f>+VLOOKUP($B7,Gesamt!$A$5:$D$305,4,FALSE)</f>
        <v>Ruppichteroth</v>
      </c>
      <c r="F7" s="14">
        <f>+VLOOKUP($B7,Gesamt!$A$5:$F$305,5,FALSE)</f>
        <v>40.74</v>
      </c>
      <c r="G7" s="14">
        <f>+VLOOKUP($B7,Gesamt!$A$5:$G$305,6,FALSE)</f>
        <v>40.54</v>
      </c>
      <c r="H7" s="14">
        <f>+VLOOKUP($B7,Gesamt!$A$5:$H$305,7,FALSE)</f>
        <v>40.94</v>
      </c>
      <c r="I7" s="14">
        <f>+VLOOKUP($B7,Gesamt!$A$5:$I$305,8,FALSE)</f>
        <v>40.77</v>
      </c>
      <c r="J7" s="14">
        <f>+VLOOKUP($B7,Gesamt!$A$5:$K$305,9,FALSE)</f>
        <v>0</v>
      </c>
      <c r="K7" s="14">
        <f>+VLOOKUP($B7,Gesamt!$A$5:$K$305,10,FALSE)</f>
        <v>0</v>
      </c>
      <c r="L7" s="14">
        <f aca="true" t="shared" si="1" ref="L7:L12">(F7*$F$4+G7*$G$4+H7*$H$4+I7*$I$4+J7*$J$4+K7*$J$4)</f>
        <v>162.99</v>
      </c>
      <c r="M7" s="12">
        <f aca="true" t="shared" si="2" ref="M7:M12">IF(L7&gt;0,L7*-1,-1000)</f>
        <v>-162.99</v>
      </c>
    </row>
    <row r="8" spans="1:13" ht="12.75">
      <c r="A8" s="1">
        <f t="shared" si="0"/>
        <v>2</v>
      </c>
      <c r="B8" s="1">
        <v>333</v>
      </c>
      <c r="C8" s="2" t="str">
        <f>+VLOOKUP($B8,Gesamt!$A$5:$D$305,2,FALSE)</f>
        <v>Wunderlich</v>
      </c>
      <c r="D8" s="2" t="str">
        <f>+VLOOKUP($B8,Gesamt!$A$5:$D$305,3,FALSE)</f>
        <v>Lena</v>
      </c>
      <c r="E8" s="1" t="str">
        <f>+VLOOKUP($B8,Gesamt!$A$5:$D$305,4,FALSE)</f>
        <v>Ruppichteroth</v>
      </c>
      <c r="F8" s="14">
        <f>+VLOOKUP($B8,Gesamt!$A$5:$F$305,5,FALSE)</f>
        <v>40.7</v>
      </c>
      <c r="G8" s="14">
        <f>+VLOOKUP($B8,Gesamt!$A$5:$G$305,6,FALSE)</f>
        <v>40.98</v>
      </c>
      <c r="H8" s="14">
        <f>+VLOOKUP($B8,Gesamt!$A$5:$H$305,7,FALSE)</f>
        <v>40.91</v>
      </c>
      <c r="I8" s="14">
        <f>+VLOOKUP($B8,Gesamt!$A$5:$I$305,8,FALSE)</f>
        <v>41.43</v>
      </c>
      <c r="J8" s="14">
        <f>+VLOOKUP($B8,Gesamt!$A$5:$K$305,9,FALSE)</f>
        <v>0</v>
      </c>
      <c r="K8" s="14">
        <f>+VLOOKUP($B8,Gesamt!$A$5:$K$305,10,FALSE)</f>
        <v>0</v>
      </c>
      <c r="L8" s="14">
        <f t="shared" si="1"/>
        <v>164.02</v>
      </c>
      <c r="M8" s="12">
        <f t="shared" si="2"/>
        <v>-164.02</v>
      </c>
    </row>
    <row r="9" spans="1:13" ht="12.75">
      <c r="A9" s="1">
        <f t="shared" si="0"/>
        <v>3</v>
      </c>
      <c r="B9" s="1">
        <v>408</v>
      </c>
      <c r="C9" s="2" t="str">
        <f>+VLOOKUP($B9,Gesamt!$A$5:$D$305,2,FALSE)</f>
        <v>Jahn</v>
      </c>
      <c r="D9" s="2" t="str">
        <f>+VLOOKUP($B9,Gesamt!$A$5:$D$305,3,FALSE)</f>
        <v>Daniel</v>
      </c>
      <c r="E9" s="1" t="str">
        <f>+VLOOKUP($B9,Gesamt!$A$5:$D$305,4,FALSE)</f>
        <v>Ruppichteroth</v>
      </c>
      <c r="F9" s="14">
        <f>+VLOOKUP($B9,Gesamt!$A$5:$F$305,5,FALSE)</f>
        <v>42.6</v>
      </c>
      <c r="G9" s="14">
        <f>+VLOOKUP($B9,Gesamt!$A$5:$G$305,6,FALSE)</f>
        <v>42.02</v>
      </c>
      <c r="H9" s="14">
        <f>+VLOOKUP($B9,Gesamt!$A$5:$H$305,7,FALSE)</f>
        <v>42.51</v>
      </c>
      <c r="I9" s="14">
        <f>+VLOOKUP($B9,Gesamt!$A$5:$I$305,8,FALSE)</f>
        <v>42.45</v>
      </c>
      <c r="J9" s="14">
        <f>+VLOOKUP($B9,Gesamt!$A$5:$K$305,9,FALSE)</f>
        <v>0</v>
      </c>
      <c r="K9" s="14">
        <f>+VLOOKUP($B9,Gesamt!$A$5:$K$305,10,FALSE)</f>
        <v>0</v>
      </c>
      <c r="L9" s="14">
        <f t="shared" si="1"/>
        <v>169.57999999999998</v>
      </c>
      <c r="M9" s="12">
        <f t="shared" si="2"/>
        <v>-169.57999999999998</v>
      </c>
    </row>
    <row r="10" spans="1:13" ht="12.75">
      <c r="A10" s="1">
        <f t="shared" si="0"/>
        <v>4</v>
      </c>
      <c r="B10" s="1">
        <v>409</v>
      </c>
      <c r="C10" s="2" t="str">
        <f>+VLOOKUP($B10,Gesamt!$A$5:$D$305,2,FALSE)</f>
        <v>Neuhaus</v>
      </c>
      <c r="D10" s="2" t="str">
        <f>+VLOOKUP($B10,Gesamt!$A$5:$D$305,3,FALSE)</f>
        <v>David</v>
      </c>
      <c r="E10" s="1" t="str">
        <f>+VLOOKUP($B10,Gesamt!$A$5:$D$305,4,FALSE)</f>
        <v>Ruppichteroth</v>
      </c>
      <c r="F10" s="14">
        <f>+VLOOKUP($B10,Gesamt!$A$5:$F$305,5,FALSE)</f>
        <v>42.39</v>
      </c>
      <c r="G10" s="14">
        <f>+VLOOKUP($B10,Gesamt!$A$5:$G$305,6,FALSE)</f>
        <v>42.74</v>
      </c>
      <c r="H10" s="14">
        <f>+VLOOKUP($B10,Gesamt!$A$5:$H$305,7,FALSE)</f>
        <v>42.56</v>
      </c>
      <c r="I10" s="14">
        <f>+VLOOKUP($B10,Gesamt!$A$5:$I$305,8,FALSE)</f>
        <v>42.94</v>
      </c>
      <c r="J10" s="14">
        <f>+VLOOKUP($B10,Gesamt!$A$5:$K$305,9,FALSE)</f>
        <v>0</v>
      </c>
      <c r="K10" s="14">
        <f>+VLOOKUP($B10,Gesamt!$A$5:$K$305,10,FALSE)</f>
        <v>0</v>
      </c>
      <c r="L10" s="14">
        <f t="shared" si="1"/>
        <v>170.63</v>
      </c>
      <c r="M10" s="12">
        <f t="shared" si="2"/>
        <v>-170.63</v>
      </c>
    </row>
    <row r="11" spans="1:13" ht="12.75">
      <c r="A11" s="1">
        <f t="shared" si="0"/>
        <v>5</v>
      </c>
      <c r="B11" s="1">
        <v>407</v>
      </c>
      <c r="C11" s="2" t="str">
        <f>+VLOOKUP($B11,Gesamt!$A$5:$D$305,2,FALSE)</f>
        <v>Schmitt</v>
      </c>
      <c r="D11" s="2" t="str">
        <f>+VLOOKUP($B11,Gesamt!$A$5:$D$305,3,FALSE)</f>
        <v>Patrick</v>
      </c>
      <c r="E11" s="1" t="str">
        <f>+VLOOKUP($B11,Gesamt!$A$5:$D$305,4,FALSE)</f>
        <v>Ruppichteroth</v>
      </c>
      <c r="F11" s="14">
        <f>+VLOOKUP($B11,Gesamt!$A$5:$F$305,5,FALSE)</f>
        <v>42.77</v>
      </c>
      <c r="G11" s="14">
        <f>+VLOOKUP($B11,Gesamt!$A$5:$G$305,6,FALSE)</f>
        <v>42.94</v>
      </c>
      <c r="H11" s="14">
        <f>+VLOOKUP($B11,Gesamt!$A$5:$H$305,7,FALSE)</f>
        <v>42.91</v>
      </c>
      <c r="I11" s="14">
        <f>+VLOOKUP($B11,Gesamt!$A$5:$I$305,8,FALSE)</f>
        <v>43.1</v>
      </c>
      <c r="J11" s="14">
        <f>+VLOOKUP($B11,Gesamt!$A$5:$K$305,9,FALSE)</f>
        <v>0</v>
      </c>
      <c r="K11" s="14">
        <f>+VLOOKUP($B11,Gesamt!$A$5:$K$305,10,FALSE)</f>
        <v>0</v>
      </c>
      <c r="L11" s="14">
        <f t="shared" si="1"/>
        <v>171.72</v>
      </c>
      <c r="M11" s="12">
        <f t="shared" si="2"/>
        <v>-171.72</v>
      </c>
    </row>
    <row r="12" spans="1:13" ht="12.75">
      <c r="A12" s="1">
        <f t="shared" si="0"/>
        <v>6</v>
      </c>
      <c r="B12" s="1">
        <v>417</v>
      </c>
      <c r="C12" s="2" t="str">
        <f>+VLOOKUP($B12,Gesamt!$A$5:$D$305,2,FALSE)</f>
        <v>Biwer</v>
      </c>
      <c r="D12" s="2" t="str">
        <f>+VLOOKUP($B12,Gesamt!$A$5:$D$305,3,FALSE)</f>
        <v>Leonard</v>
      </c>
      <c r="E12" s="1" t="str">
        <f>+VLOOKUP($B12,Gesamt!$A$5:$D$305,4,FALSE)</f>
        <v>Ruppichteroth</v>
      </c>
      <c r="F12" s="14">
        <f>+VLOOKUP($B12,Gesamt!$A$5:$F$305,5,FALSE)</f>
        <v>43.15</v>
      </c>
      <c r="G12" s="14">
        <f>+VLOOKUP($B12,Gesamt!$A$5:$G$305,6,FALSE)</f>
        <v>42.95</v>
      </c>
      <c r="H12" s="14">
        <f>+VLOOKUP($B12,Gesamt!$A$5:$H$305,7,FALSE)</f>
        <v>43.27</v>
      </c>
      <c r="I12" s="14">
        <f>+VLOOKUP($B12,Gesamt!$A$5:$I$305,8,FALSE)</f>
        <v>43.58</v>
      </c>
      <c r="J12" s="14">
        <f>+VLOOKUP($B12,Gesamt!$A$5:$K$305,9,FALSE)</f>
        <v>0</v>
      </c>
      <c r="K12" s="14">
        <f>+VLOOKUP($B12,Gesamt!$A$5:$K$305,10,FALSE)</f>
        <v>0</v>
      </c>
      <c r="L12" s="14">
        <f t="shared" si="1"/>
        <v>172.95</v>
      </c>
      <c r="M12" s="12">
        <f t="shared" si="2"/>
        <v>-172.95</v>
      </c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2"/>
  <headerFooter alignWithMargins="0">
    <oddHeader>&amp;CKerpener Seifenkistenrennen
&amp;A</oddHeader>
    <oddFooter>&amp;CSeite &amp;P von 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3:O49"/>
  <sheetViews>
    <sheetView workbookViewId="0" topLeftCell="A1">
      <pane ySplit="6" topLeftCell="BM7" activePane="bottomLeft" state="frozen"/>
      <selection pane="topLeft" activeCell="A1" sqref="A1"/>
      <selection pane="bottomLeft" activeCell="A7" sqref="A7:IV8"/>
    </sheetView>
  </sheetViews>
  <sheetFormatPr defaultColWidth="11.421875" defaultRowHeight="12.75"/>
  <cols>
    <col min="1" max="1" width="5.57421875" style="0" customWidth="1"/>
    <col min="2" max="2" width="8.421875" style="1" customWidth="1"/>
    <col min="3" max="3" width="17.28125" style="0" customWidth="1"/>
    <col min="4" max="4" width="14.28125" style="0" customWidth="1"/>
    <col min="5" max="5" width="27.7109375" style="1" customWidth="1"/>
    <col min="6" max="12" width="11.421875" style="14" customWidth="1"/>
    <col min="13" max="13" width="11.421875" style="12" customWidth="1"/>
    <col min="14" max="14" width="12.8515625" style="12" customWidth="1"/>
    <col min="15" max="15" width="14.57421875" style="12" customWidth="1"/>
  </cols>
  <sheetData>
    <row r="3" ht="12.75">
      <c r="A3" t="s">
        <v>4</v>
      </c>
    </row>
    <row r="4" spans="1:11" ht="12.75">
      <c r="A4" t="s">
        <v>6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6" spans="1:15" ht="12.75">
      <c r="A6" s="3" t="s">
        <v>5</v>
      </c>
      <c r="B6" s="4" t="s">
        <v>0</v>
      </c>
      <c r="C6" s="3" t="s">
        <v>1</v>
      </c>
      <c r="D6" s="3" t="s">
        <v>7</v>
      </c>
      <c r="E6" s="4" t="s">
        <v>2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3</v>
      </c>
      <c r="N6" s="13"/>
      <c r="O6" s="13"/>
    </row>
    <row r="7" spans="1:13" ht="12.75">
      <c r="A7">
        <f aca="true" t="shared" si="0" ref="A7:A30">IF(L7&gt;0,RANK(M7,M$1:M$65536),0)</f>
        <v>1</v>
      </c>
      <c r="B7" s="18">
        <v>177</v>
      </c>
      <c r="C7" s="2" t="str">
        <f>+VLOOKUP($B7,Gesamt!$A$5:$D$183,2,FALSE)</f>
        <v>Förster</v>
      </c>
      <c r="D7" s="2" t="str">
        <f>+VLOOKUP($B7,Gesamt!$A$5:$D$183,3,FALSE)</f>
        <v>Stefan</v>
      </c>
      <c r="E7" s="1" t="str">
        <f>+VLOOKUP($B7,Gesamt!$A$5:$D$183,4,FALSE)</f>
        <v>Simmerath</v>
      </c>
      <c r="F7" s="14">
        <f>+VLOOKUP($B7,Gesamt!$A$5:$F$183,5,FALSE)</f>
        <v>41.29</v>
      </c>
      <c r="G7" s="14">
        <f>+VLOOKUP($B7,Gesamt!$A$5:$G$183,6,FALSE)</f>
        <v>41.66</v>
      </c>
      <c r="H7" s="14">
        <f>+VLOOKUP($B7,Gesamt!$A$5:$H$183,7,FALSE)</f>
        <v>41.55</v>
      </c>
      <c r="I7" s="14">
        <f>+VLOOKUP($B7,Gesamt!$A$5:$I$183,8,FALSE)</f>
        <v>41.92</v>
      </c>
      <c r="J7" s="14">
        <f>+VLOOKUP($B7,Gesamt!$A$5:$K$183,9,FALSE)</f>
        <v>0</v>
      </c>
      <c r="K7" s="14">
        <f>+VLOOKUP($B7,Gesamt!$A$5:$K$183,10,FALSE)</f>
        <v>0</v>
      </c>
      <c r="L7" s="14">
        <f aca="true" t="shared" si="1" ref="L7:L28">(F7*$F$4+G7*$G$4+H7*$H$4+I7*$I$4+J7*$J$4+K7*$J$4)</f>
        <v>166.42</v>
      </c>
      <c r="M7" s="12">
        <f aca="true" t="shared" si="2" ref="M7:M30">IF(L7&gt;0,L7*-1,-1000)</f>
        <v>-166.42</v>
      </c>
    </row>
    <row r="8" spans="1:13" ht="12.75">
      <c r="A8">
        <f t="shared" si="0"/>
        <v>2</v>
      </c>
      <c r="B8" s="18">
        <v>111</v>
      </c>
      <c r="C8" s="2" t="str">
        <f>+VLOOKUP($B8,Gesamt!$A$5:$D$183,2,FALSE)</f>
        <v>Reddieß</v>
      </c>
      <c r="D8" s="2" t="str">
        <f>+VLOOKUP($B8,Gesamt!$A$5:$D$183,3,FALSE)</f>
        <v>Shaune</v>
      </c>
      <c r="E8" s="1" t="str">
        <f>+VLOOKUP($B8,Gesamt!$A$5:$D$183,4,FALSE)</f>
        <v>Rheine</v>
      </c>
      <c r="F8" s="14">
        <f>+VLOOKUP($B8,Gesamt!$A$5:$F$183,5,FALSE)</f>
        <v>41.81</v>
      </c>
      <c r="G8" s="14">
        <f>+VLOOKUP($B8,Gesamt!$A$5:$G$183,6,FALSE)</f>
        <v>41.59</v>
      </c>
      <c r="H8" s="14">
        <f>+VLOOKUP($B8,Gesamt!$A$5:$H$183,7,FALSE)</f>
        <v>41.76</v>
      </c>
      <c r="I8" s="14">
        <f>+VLOOKUP($B8,Gesamt!$A$5:$I$183,8,FALSE)</f>
        <v>41.68</v>
      </c>
      <c r="J8" s="14">
        <f>+VLOOKUP($B8,Gesamt!$A$5:$K$183,9,FALSE)</f>
        <v>0</v>
      </c>
      <c r="K8" s="14">
        <f>+VLOOKUP($B8,Gesamt!$A$5:$K$183,10,FALSE)</f>
        <v>0</v>
      </c>
      <c r="L8" s="14">
        <f t="shared" si="1"/>
        <v>166.84</v>
      </c>
      <c r="M8" s="12">
        <f t="shared" si="2"/>
        <v>-166.84</v>
      </c>
    </row>
    <row r="9" spans="1:13" ht="12.75">
      <c r="A9">
        <f t="shared" si="0"/>
        <v>3</v>
      </c>
      <c r="B9" s="18">
        <v>156</v>
      </c>
      <c r="C9" s="2" t="str">
        <f>+VLOOKUP($B9,Gesamt!$A$5:$D$183,2,FALSE)</f>
        <v>Huppertz</v>
      </c>
      <c r="D9" s="2" t="str">
        <f>+VLOOKUP($B9,Gesamt!$A$5:$D$183,3,FALSE)</f>
        <v>Sven</v>
      </c>
      <c r="E9" s="1" t="str">
        <f>+VLOOKUP($B9,Gesamt!$A$5:$D$183,4,FALSE)</f>
        <v>Simmerath</v>
      </c>
      <c r="F9" s="14">
        <f>+VLOOKUP($B9,Gesamt!$A$5:$F$183,5,FALSE)</f>
        <v>41.34</v>
      </c>
      <c r="G9" s="14">
        <f>+VLOOKUP($B9,Gesamt!$A$5:$G$183,6,FALSE)</f>
        <v>41.73</v>
      </c>
      <c r="H9" s="14">
        <f>+VLOOKUP($B9,Gesamt!$A$5:$H$183,7,FALSE)</f>
        <v>41.79</v>
      </c>
      <c r="I9" s="14">
        <f>+VLOOKUP($B9,Gesamt!$A$5:$I$183,8,FALSE)</f>
        <v>42.08</v>
      </c>
      <c r="J9" s="14">
        <f>+VLOOKUP($B9,Gesamt!$A$5:$K$183,9,FALSE)</f>
        <v>0</v>
      </c>
      <c r="K9" s="14">
        <f>+VLOOKUP($B9,Gesamt!$A$5:$K$183,10,FALSE)</f>
        <v>0</v>
      </c>
      <c r="L9" s="14">
        <f t="shared" si="1"/>
        <v>166.94</v>
      </c>
      <c r="M9" s="12">
        <f t="shared" si="2"/>
        <v>-166.94</v>
      </c>
    </row>
    <row r="10" spans="1:13" ht="12.75">
      <c r="A10">
        <f t="shared" si="0"/>
        <v>4</v>
      </c>
      <c r="B10" s="18">
        <v>116</v>
      </c>
      <c r="C10" s="2" t="str">
        <f>+VLOOKUP($B10,Gesamt!$A$5:$D$183,2,FALSE)</f>
        <v>Reddieß</v>
      </c>
      <c r="D10" s="2" t="str">
        <f>+VLOOKUP($B10,Gesamt!$A$5:$D$183,3,FALSE)</f>
        <v>Sidney</v>
      </c>
      <c r="E10" s="1" t="str">
        <f>+VLOOKUP($B10,Gesamt!$A$5:$D$183,4,FALSE)</f>
        <v>Rheine</v>
      </c>
      <c r="F10" s="14">
        <f>+VLOOKUP($B10,Gesamt!$A$5:$F$183,5,FALSE)</f>
        <v>41.8</v>
      </c>
      <c r="G10" s="14">
        <f>+VLOOKUP($B10,Gesamt!$A$5:$G$183,6,FALSE)</f>
        <v>41.56</v>
      </c>
      <c r="H10" s="14">
        <f>+VLOOKUP($B10,Gesamt!$A$5:$H$183,7,FALSE)</f>
        <v>41.92</v>
      </c>
      <c r="I10" s="14">
        <f>+VLOOKUP($B10,Gesamt!$A$5:$I$183,8,FALSE)</f>
        <v>41.81</v>
      </c>
      <c r="J10" s="14">
        <f>+VLOOKUP($B10,Gesamt!$A$5:$K$183,9,FALSE)</f>
        <v>0</v>
      </c>
      <c r="K10" s="14">
        <f>+VLOOKUP($B10,Gesamt!$A$5:$K$183,10,FALSE)</f>
        <v>0</v>
      </c>
      <c r="L10" s="14">
        <f t="shared" si="1"/>
        <v>167.09</v>
      </c>
      <c r="M10" s="12">
        <f t="shared" si="2"/>
        <v>-167.09</v>
      </c>
    </row>
    <row r="11" spans="1:13" ht="12.75">
      <c r="A11">
        <f t="shared" si="0"/>
        <v>5</v>
      </c>
      <c r="B11" s="18">
        <v>191</v>
      </c>
      <c r="C11" s="2" t="str">
        <f>+VLOOKUP($B11,Gesamt!$A$5:$D$183,2,FALSE)</f>
        <v>Winnen</v>
      </c>
      <c r="D11" s="2" t="str">
        <f>+VLOOKUP($B11,Gesamt!$A$5:$D$183,3,FALSE)</f>
        <v>Jonas</v>
      </c>
      <c r="E11" s="1" t="str">
        <f>+VLOOKUP($B11,Gesamt!$A$5:$D$183,4,FALSE)</f>
        <v>Viersen</v>
      </c>
      <c r="F11" s="14">
        <f>+VLOOKUP($B11,Gesamt!$A$5:$F$183,5,FALSE)</f>
        <v>41.45</v>
      </c>
      <c r="G11" s="14">
        <f>+VLOOKUP($B11,Gesamt!$A$5:$G$183,6,FALSE)</f>
        <v>41.81</v>
      </c>
      <c r="H11" s="14">
        <f>+VLOOKUP($B11,Gesamt!$A$5:$H$183,7,FALSE)</f>
        <v>41.73</v>
      </c>
      <c r="I11" s="14">
        <f>+VLOOKUP($B11,Gesamt!$A$5:$I$183,8,FALSE)</f>
        <v>42.12</v>
      </c>
      <c r="J11" s="14">
        <f>+VLOOKUP($B11,Gesamt!$A$5:$K$183,9,FALSE)</f>
        <v>0</v>
      </c>
      <c r="K11" s="14">
        <f>+VLOOKUP($B11,Gesamt!$A$5:$K$183,10,FALSE)</f>
        <v>0</v>
      </c>
      <c r="L11" s="14">
        <f t="shared" si="1"/>
        <v>167.11</v>
      </c>
      <c r="M11" s="12">
        <f t="shared" si="2"/>
        <v>-167.11</v>
      </c>
    </row>
    <row r="12" spans="1:13" ht="12.75">
      <c r="A12">
        <f t="shared" si="0"/>
        <v>6</v>
      </c>
      <c r="B12" s="18">
        <v>118</v>
      </c>
      <c r="C12" s="2" t="str">
        <f>+VLOOKUP($B12,Gesamt!$A$5:$D$183,2,FALSE)</f>
        <v>Menden</v>
      </c>
      <c r="D12" s="2" t="str">
        <f>+VLOOKUP($B12,Gesamt!$A$5:$D$183,3,FALSE)</f>
        <v>Dominique</v>
      </c>
      <c r="E12" s="1" t="str">
        <f>+VLOOKUP($B12,Gesamt!$A$5:$D$183,4,FALSE)</f>
        <v>Sankt Augustin</v>
      </c>
      <c r="F12" s="14">
        <f>+VLOOKUP($B12,Gesamt!$A$5:$F$183,5,FALSE)</f>
        <v>41.67</v>
      </c>
      <c r="G12" s="14">
        <f>+VLOOKUP($B12,Gesamt!$A$5:$G$183,6,FALSE)</f>
        <v>41.59</v>
      </c>
      <c r="H12" s="14">
        <f>+VLOOKUP($B12,Gesamt!$A$5:$H$183,7,FALSE)</f>
        <v>41.91</v>
      </c>
      <c r="I12" s="14">
        <f>+VLOOKUP($B12,Gesamt!$A$5:$I$183,8,FALSE)</f>
        <v>41.95</v>
      </c>
      <c r="J12" s="14">
        <f>+VLOOKUP($B12,Gesamt!$A$5:$K$183,9,FALSE)</f>
        <v>0</v>
      </c>
      <c r="K12" s="14">
        <f>+VLOOKUP($B12,Gesamt!$A$5:$K$183,10,FALSE)</f>
        <v>0</v>
      </c>
      <c r="L12" s="14">
        <f t="shared" si="1"/>
        <v>167.12</v>
      </c>
      <c r="M12" s="12">
        <f t="shared" si="2"/>
        <v>-167.12</v>
      </c>
    </row>
    <row r="13" spans="1:13" ht="12.75">
      <c r="A13">
        <f t="shared" si="0"/>
        <v>7</v>
      </c>
      <c r="B13" s="18">
        <v>185</v>
      </c>
      <c r="C13" s="2" t="str">
        <f>+VLOOKUP($B13,Gesamt!$A$5:$D$183,2,FALSE)</f>
        <v>Lambers</v>
      </c>
      <c r="D13" s="2" t="str">
        <f>+VLOOKUP($B13,Gesamt!$A$5:$D$183,3,FALSE)</f>
        <v>Ilona</v>
      </c>
      <c r="E13" s="1" t="str">
        <f>+VLOOKUP($B13,Gesamt!$A$5:$D$183,4,FALSE)</f>
        <v>Mettingen</v>
      </c>
      <c r="F13" s="14">
        <f>+VLOOKUP($B13,Gesamt!$A$5:$F$183,5,FALSE)</f>
        <v>41.65</v>
      </c>
      <c r="G13" s="14">
        <f>+VLOOKUP($B13,Gesamt!$A$5:$G$183,6,FALSE)</f>
        <v>41.59</v>
      </c>
      <c r="H13" s="14">
        <f>+VLOOKUP($B13,Gesamt!$A$5:$H$183,7,FALSE)</f>
        <v>42.04</v>
      </c>
      <c r="I13" s="14">
        <f>+VLOOKUP($B13,Gesamt!$A$5:$I$183,8,FALSE)</f>
        <v>41.87</v>
      </c>
      <c r="J13" s="14">
        <f>+VLOOKUP($B13,Gesamt!$A$5:$K$183,9,FALSE)</f>
        <v>0</v>
      </c>
      <c r="K13" s="14">
        <f>+VLOOKUP($B13,Gesamt!$A$5:$K$183,10,FALSE)</f>
        <v>0</v>
      </c>
      <c r="L13" s="14">
        <f t="shared" si="1"/>
        <v>167.15</v>
      </c>
      <c r="M13" s="12">
        <f t="shared" si="2"/>
        <v>-167.15</v>
      </c>
    </row>
    <row r="14" spans="1:13" ht="12.75">
      <c r="A14">
        <f t="shared" si="0"/>
        <v>8</v>
      </c>
      <c r="B14" s="18">
        <v>117</v>
      </c>
      <c r="C14" s="2" t="str">
        <f>+VLOOKUP($B14,Gesamt!$A$5:$D$183,2,FALSE)</f>
        <v>Hummels</v>
      </c>
      <c r="D14" s="2" t="str">
        <f>+VLOOKUP($B14,Gesamt!$A$5:$D$183,3,FALSE)</f>
        <v>Melissa</v>
      </c>
      <c r="E14" s="1" t="str">
        <f>+VLOOKUP($B14,Gesamt!$A$5:$D$183,4,FALSE)</f>
        <v>Stromberg</v>
      </c>
      <c r="F14" s="14">
        <f>+VLOOKUP($B14,Gesamt!$A$5:$F$183,5,FALSE)</f>
        <v>41.41</v>
      </c>
      <c r="G14" s="14">
        <f>+VLOOKUP($B14,Gesamt!$A$5:$G$183,6,FALSE)</f>
        <v>41.85</v>
      </c>
      <c r="H14" s="14">
        <f>+VLOOKUP($B14,Gesamt!$A$5:$H$183,7,FALSE)</f>
        <v>41.74</v>
      </c>
      <c r="I14" s="14">
        <f>+VLOOKUP($B14,Gesamt!$A$5:$I$183,8,FALSE)</f>
        <v>42.18</v>
      </c>
      <c r="J14" s="14">
        <f>+VLOOKUP($B14,Gesamt!$A$5:$K$183,9,FALSE)</f>
        <v>0</v>
      </c>
      <c r="K14" s="14">
        <f>+VLOOKUP($B14,Gesamt!$A$5:$K$183,10,FALSE)</f>
        <v>0</v>
      </c>
      <c r="L14" s="14">
        <f t="shared" si="1"/>
        <v>167.18</v>
      </c>
      <c r="M14" s="12">
        <f t="shared" si="2"/>
        <v>-167.18</v>
      </c>
    </row>
    <row r="15" spans="1:13" ht="12.75">
      <c r="A15">
        <f t="shared" si="0"/>
        <v>9</v>
      </c>
      <c r="B15" s="18">
        <v>112</v>
      </c>
      <c r="C15" s="2" t="str">
        <f>+VLOOKUP($B15,Gesamt!$A$5:$D$183,2,FALSE)</f>
        <v>Tenambergen</v>
      </c>
      <c r="D15" s="2" t="str">
        <f>+VLOOKUP($B15,Gesamt!$A$5:$D$183,3,FALSE)</f>
        <v>Martin</v>
      </c>
      <c r="E15" s="1" t="str">
        <f>+VLOOKUP($B15,Gesamt!$A$5:$D$183,4,FALSE)</f>
        <v>Mettingen</v>
      </c>
      <c r="F15" s="14">
        <f>+VLOOKUP($B15,Gesamt!$A$5:$F$183,5,FALSE)</f>
        <v>41.56</v>
      </c>
      <c r="G15" s="14">
        <f>+VLOOKUP($B15,Gesamt!$A$5:$G$183,6,FALSE)</f>
        <v>41.88</v>
      </c>
      <c r="H15" s="14">
        <f>+VLOOKUP($B15,Gesamt!$A$5:$H$183,7,FALSE)</f>
        <v>41.7</v>
      </c>
      <c r="I15" s="14">
        <f>+VLOOKUP($B15,Gesamt!$A$5:$I$183,8,FALSE)</f>
        <v>42.09</v>
      </c>
      <c r="J15" s="14">
        <f>+VLOOKUP($B15,Gesamt!$A$5:$K$183,9,FALSE)</f>
        <v>0</v>
      </c>
      <c r="K15" s="14">
        <f>+VLOOKUP($B15,Gesamt!$A$5:$K$183,10,FALSE)</f>
        <v>0</v>
      </c>
      <c r="L15" s="14">
        <f t="shared" si="1"/>
        <v>167.23000000000002</v>
      </c>
      <c r="M15" s="12">
        <f t="shared" si="2"/>
        <v>-167.23000000000002</v>
      </c>
    </row>
    <row r="16" spans="1:13" ht="12.75">
      <c r="A16">
        <f t="shared" si="0"/>
        <v>10</v>
      </c>
      <c r="B16" s="18">
        <v>107</v>
      </c>
      <c r="C16" s="2" t="str">
        <f>+VLOOKUP($B16,Gesamt!$A$5:$D$183,2,FALSE)</f>
        <v>Hoppe</v>
      </c>
      <c r="D16" s="2" t="str">
        <f>+VLOOKUP($B16,Gesamt!$A$5:$D$183,3,FALSE)</f>
        <v>Christian</v>
      </c>
      <c r="E16" s="1" t="str">
        <f>+VLOOKUP($B16,Gesamt!$A$5:$D$183,4,FALSE)</f>
        <v>Mettingen</v>
      </c>
      <c r="F16" s="14">
        <f>+VLOOKUP($B16,Gesamt!$A$5:$F$183,5,FALSE)</f>
        <v>41.94</v>
      </c>
      <c r="G16" s="14">
        <f>+VLOOKUP($B16,Gesamt!$A$5:$G$183,6,FALSE)</f>
        <v>41.63</v>
      </c>
      <c r="H16" s="14">
        <f>+VLOOKUP($B16,Gesamt!$A$5:$H$183,7,FALSE)</f>
        <v>42.1</v>
      </c>
      <c r="I16" s="14">
        <f>+VLOOKUP($B16,Gesamt!$A$5:$I$183,8,FALSE)</f>
        <v>41.95</v>
      </c>
      <c r="J16" s="14">
        <f>+VLOOKUP($B16,Gesamt!$A$5:$K$183,9,FALSE)</f>
        <v>0</v>
      </c>
      <c r="K16" s="14">
        <f>+VLOOKUP($B16,Gesamt!$A$5:$K$183,10,FALSE)</f>
        <v>0</v>
      </c>
      <c r="L16" s="14">
        <f t="shared" si="1"/>
        <v>167.62</v>
      </c>
      <c r="M16" s="12">
        <f t="shared" si="2"/>
        <v>-167.62</v>
      </c>
    </row>
    <row r="17" spans="1:13" ht="12.75">
      <c r="A17">
        <f t="shared" si="0"/>
        <v>11</v>
      </c>
      <c r="B17" s="18">
        <v>225</v>
      </c>
      <c r="C17" s="2" t="str">
        <f>+VLOOKUP($B17,Gesamt!$A$5:$D$183,2,FALSE)</f>
        <v>Westermann</v>
      </c>
      <c r="D17" s="2" t="str">
        <f>+VLOOKUP($B17,Gesamt!$A$5:$D$183,3,FALSE)</f>
        <v>Desiree</v>
      </c>
      <c r="E17" s="1" t="str">
        <f>+VLOOKUP($B17,Gesamt!$A$5:$D$183,4,FALSE)</f>
        <v>Overath</v>
      </c>
      <c r="F17" s="14">
        <f>+VLOOKUP($B17,Gesamt!$A$5:$F$183,5,FALSE)</f>
        <v>41.91</v>
      </c>
      <c r="G17" s="14">
        <f>+VLOOKUP($B17,Gesamt!$A$5:$G$183,6,FALSE)</f>
        <v>41.72</v>
      </c>
      <c r="H17" s="14">
        <f>+VLOOKUP($B17,Gesamt!$A$5:$H$183,7,FALSE)</f>
        <v>42.13</v>
      </c>
      <c r="I17" s="14">
        <f>+VLOOKUP($B17,Gesamt!$A$5:$I$183,8,FALSE)</f>
        <v>41.99</v>
      </c>
      <c r="J17" s="14">
        <f>+VLOOKUP($B17,Gesamt!$A$5:$K$183,9,FALSE)</f>
        <v>0</v>
      </c>
      <c r="K17" s="14">
        <f>+VLOOKUP($B17,Gesamt!$A$5:$K$183,10,FALSE)</f>
        <v>0</v>
      </c>
      <c r="L17" s="14">
        <f t="shared" si="1"/>
        <v>167.75</v>
      </c>
      <c r="M17" s="12">
        <f t="shared" si="2"/>
        <v>-167.75</v>
      </c>
    </row>
    <row r="18" spans="1:13" ht="12.75">
      <c r="A18">
        <f t="shared" si="0"/>
        <v>12</v>
      </c>
      <c r="B18" s="18">
        <v>104</v>
      </c>
      <c r="C18" s="2" t="str">
        <f>+VLOOKUP($B18,Gesamt!$A$5:$D$183,2,FALSE)</f>
        <v>Lorenz</v>
      </c>
      <c r="D18" s="2" t="str">
        <f>+VLOOKUP($B18,Gesamt!$A$5:$D$183,3,FALSE)</f>
        <v>Lucas</v>
      </c>
      <c r="E18" s="1" t="str">
        <f>+VLOOKUP($B18,Gesamt!$A$5:$D$183,4,FALSE)</f>
        <v>Overath</v>
      </c>
      <c r="F18" s="14">
        <f>+VLOOKUP($B18,Gesamt!$A$5:$F$183,5,FALSE)</f>
        <v>41.66</v>
      </c>
      <c r="G18" s="14">
        <f>+VLOOKUP($B18,Gesamt!$A$5:$G$183,6,FALSE)</f>
        <v>41.93</v>
      </c>
      <c r="H18" s="14">
        <f>+VLOOKUP($B18,Gesamt!$A$5:$H$183,7,FALSE)</f>
        <v>41.91</v>
      </c>
      <c r="I18" s="14">
        <f>+VLOOKUP($B18,Gesamt!$A$5:$I$183,8,FALSE)</f>
        <v>42.26</v>
      </c>
      <c r="J18" s="14">
        <f>+VLOOKUP($B18,Gesamt!$A$5:$K$183,9,FALSE)</f>
        <v>0</v>
      </c>
      <c r="K18" s="14">
        <f>+VLOOKUP($B18,Gesamt!$A$5:$K$183,10,FALSE)</f>
        <v>0</v>
      </c>
      <c r="L18" s="14">
        <f t="shared" si="1"/>
        <v>167.76</v>
      </c>
      <c r="M18" s="12">
        <f t="shared" si="2"/>
        <v>-167.76</v>
      </c>
    </row>
    <row r="19" spans="1:13" ht="12.75">
      <c r="A19">
        <f t="shared" si="0"/>
        <v>13</v>
      </c>
      <c r="B19" s="18">
        <v>168</v>
      </c>
      <c r="C19" s="2" t="str">
        <f>+VLOOKUP($B19,Gesamt!$A$5:$D$183,2,FALSE)</f>
        <v>Müller</v>
      </c>
      <c r="D19" s="2" t="str">
        <f>+VLOOKUP($B19,Gesamt!$A$5:$D$183,3,FALSE)</f>
        <v>Jan-Niclas</v>
      </c>
      <c r="E19" s="1" t="str">
        <f>+VLOOKUP($B19,Gesamt!$A$5:$D$183,4,FALSE)</f>
        <v>Simmerath</v>
      </c>
      <c r="F19" s="14">
        <f>+VLOOKUP($B19,Gesamt!$A$5:$F$183,5,FALSE)</f>
        <v>41.64</v>
      </c>
      <c r="G19" s="14">
        <f>+VLOOKUP($B19,Gesamt!$A$5:$G$183,6,FALSE)</f>
        <v>41.75</v>
      </c>
      <c r="H19" s="14">
        <f>+VLOOKUP($B19,Gesamt!$A$5:$H$183,7,FALSE)</f>
        <v>42.34</v>
      </c>
      <c r="I19" s="14">
        <f>+VLOOKUP($B19,Gesamt!$A$5:$I$183,8,FALSE)</f>
        <v>42.18</v>
      </c>
      <c r="J19" s="14">
        <f>+VLOOKUP($B19,Gesamt!$A$5:$K$183,9,FALSE)</f>
        <v>0</v>
      </c>
      <c r="K19" s="14">
        <f>+VLOOKUP($B19,Gesamt!$A$5:$K$183,10,FALSE)</f>
        <v>0</v>
      </c>
      <c r="L19" s="14">
        <f t="shared" si="1"/>
        <v>167.91</v>
      </c>
      <c r="M19" s="12">
        <f t="shared" si="2"/>
        <v>-167.91</v>
      </c>
    </row>
    <row r="20" spans="1:13" ht="12.75">
      <c r="A20">
        <f t="shared" si="0"/>
        <v>14</v>
      </c>
      <c r="B20" s="18">
        <v>124</v>
      </c>
      <c r="C20" s="2" t="str">
        <f>+VLOOKUP($B20,Gesamt!$A$5:$D$183,2,FALSE)</f>
        <v>Gorgus</v>
      </c>
      <c r="D20" s="2" t="str">
        <f>+VLOOKUP($B20,Gesamt!$A$5:$D$183,3,FALSE)</f>
        <v>Florian</v>
      </c>
      <c r="E20" s="1" t="str">
        <f>+VLOOKUP($B20,Gesamt!$A$5:$D$183,4,FALSE)</f>
        <v>Kerpen</v>
      </c>
      <c r="F20" s="14">
        <f>+VLOOKUP($B20,Gesamt!$A$5:$F$183,5,FALSE)</f>
        <v>41.88</v>
      </c>
      <c r="G20" s="14">
        <f>+VLOOKUP($B20,Gesamt!$A$5:$G$183,6,FALSE)</f>
        <v>41.71</v>
      </c>
      <c r="H20" s="14">
        <f>+VLOOKUP($B20,Gesamt!$A$5:$H$183,7,FALSE)</f>
        <v>41.93</v>
      </c>
      <c r="I20" s="14">
        <f>+VLOOKUP($B20,Gesamt!$A$5:$I$183,8,FALSE)</f>
        <v>42.4</v>
      </c>
      <c r="J20" s="14">
        <f>+VLOOKUP($B20,Gesamt!$A$5:$K$183,9,FALSE)</f>
        <v>0</v>
      </c>
      <c r="K20" s="14">
        <f>+VLOOKUP($B20,Gesamt!$A$5:$K$183,10,FALSE)</f>
        <v>0</v>
      </c>
      <c r="L20" s="14">
        <f t="shared" si="1"/>
        <v>167.92000000000002</v>
      </c>
      <c r="M20" s="12">
        <f t="shared" si="2"/>
        <v>-167.92000000000002</v>
      </c>
    </row>
    <row r="21" spans="1:13" ht="12.75">
      <c r="A21">
        <f t="shared" si="0"/>
        <v>15</v>
      </c>
      <c r="B21" s="18">
        <v>128</v>
      </c>
      <c r="C21" s="2" t="str">
        <f>+VLOOKUP($B21,Gesamt!$A$5:$D$183,2,FALSE)</f>
        <v>Bloch</v>
      </c>
      <c r="D21" s="2" t="str">
        <f>+VLOOKUP($B21,Gesamt!$A$5:$D$183,3,FALSE)</f>
        <v>Christin</v>
      </c>
      <c r="E21" s="1" t="str">
        <f>+VLOOKUP($B21,Gesamt!$A$5:$D$183,4,FALSE)</f>
        <v>Friedrichsfeld</v>
      </c>
      <c r="F21" s="14">
        <f>+VLOOKUP($B21,Gesamt!$A$5:$F$183,5,FALSE)</f>
        <v>42.14</v>
      </c>
      <c r="G21" s="14">
        <f>+VLOOKUP($B21,Gesamt!$A$5:$G$183,6,FALSE)</f>
        <v>41.65</v>
      </c>
      <c r="H21" s="14">
        <f>+VLOOKUP($B21,Gesamt!$A$5:$H$183,7,FALSE)</f>
        <v>42.18</v>
      </c>
      <c r="I21" s="14">
        <f>+VLOOKUP($B21,Gesamt!$A$5:$I$183,8,FALSE)</f>
        <v>42.09</v>
      </c>
      <c r="J21" s="14">
        <f>+VLOOKUP($B21,Gesamt!$A$5:$K$183,9,FALSE)</f>
        <v>0</v>
      </c>
      <c r="K21" s="14">
        <f>+VLOOKUP($B21,Gesamt!$A$5:$K$183,10,FALSE)</f>
        <v>0</v>
      </c>
      <c r="L21" s="14">
        <f t="shared" si="1"/>
        <v>168.06</v>
      </c>
      <c r="M21" s="12">
        <f t="shared" si="2"/>
        <v>-168.06</v>
      </c>
    </row>
    <row r="22" spans="1:13" ht="12.75">
      <c r="A22">
        <f t="shared" si="0"/>
        <v>16</v>
      </c>
      <c r="B22" s="18">
        <v>229</v>
      </c>
      <c r="C22" s="2" t="str">
        <f>+VLOOKUP($B22,Gesamt!$A$5:$D$183,2,FALSE)</f>
        <v>Neubarth</v>
      </c>
      <c r="D22" s="2" t="str">
        <f>+VLOOKUP($B22,Gesamt!$A$5:$D$183,3,FALSE)</f>
        <v>Daniel</v>
      </c>
      <c r="E22" s="1" t="str">
        <f>+VLOOKUP($B22,Gesamt!$A$5:$D$183,4,FALSE)</f>
        <v>Friedrichsfeld</v>
      </c>
      <c r="F22" s="14">
        <f>+VLOOKUP($B22,Gesamt!$A$5:$F$183,5,FALSE)</f>
        <v>41.88</v>
      </c>
      <c r="G22" s="14">
        <f>+VLOOKUP($B22,Gesamt!$A$5:$G$183,6,FALSE)</f>
        <v>41.89</v>
      </c>
      <c r="H22" s="14">
        <f>+VLOOKUP($B22,Gesamt!$A$5:$H$183,7,FALSE)</f>
        <v>42.19</v>
      </c>
      <c r="I22" s="14">
        <f>+VLOOKUP($B22,Gesamt!$A$5:$I$183,8,FALSE)</f>
        <v>42.13</v>
      </c>
      <c r="J22" s="14">
        <f>+VLOOKUP($B22,Gesamt!$A$5:$K$183,9,FALSE)</f>
        <v>0</v>
      </c>
      <c r="K22" s="14">
        <f>+VLOOKUP($B22,Gesamt!$A$5:$K$183,10,FALSE)</f>
        <v>0</v>
      </c>
      <c r="L22" s="14">
        <f t="shared" si="1"/>
        <v>168.09</v>
      </c>
      <c r="M22" s="12">
        <f t="shared" si="2"/>
        <v>-168.09</v>
      </c>
    </row>
    <row r="23" spans="1:13" ht="12.75">
      <c r="A23">
        <f t="shared" si="0"/>
        <v>17</v>
      </c>
      <c r="B23" s="18">
        <v>189</v>
      </c>
      <c r="C23" s="2" t="str">
        <f>+VLOOKUP($B23,Gesamt!$A$5:$D$183,2,FALSE)</f>
        <v>Schmitter</v>
      </c>
      <c r="D23" s="2" t="str">
        <f>+VLOOKUP($B23,Gesamt!$A$5:$D$183,3,FALSE)</f>
        <v>Vincent</v>
      </c>
      <c r="E23" s="1" t="str">
        <f>+VLOOKUP($B23,Gesamt!$A$5:$D$183,4,FALSE)</f>
        <v>Viersen</v>
      </c>
      <c r="F23" s="14">
        <f>+VLOOKUP($B23,Gesamt!$A$5:$F$183,5,FALSE)</f>
        <v>42.04</v>
      </c>
      <c r="G23" s="14">
        <f>+VLOOKUP($B23,Gesamt!$A$5:$G$183,6,FALSE)</f>
        <v>41.83</v>
      </c>
      <c r="H23" s="14">
        <f>+VLOOKUP($B23,Gesamt!$A$5:$H$183,7,FALSE)</f>
        <v>42.35</v>
      </c>
      <c r="I23" s="14">
        <f>+VLOOKUP($B23,Gesamt!$A$5:$I$183,8,FALSE)</f>
        <v>42.1</v>
      </c>
      <c r="J23" s="14">
        <f>+VLOOKUP($B23,Gesamt!$A$5:$K$183,9,FALSE)</f>
        <v>0</v>
      </c>
      <c r="K23" s="14">
        <f>+VLOOKUP($B23,Gesamt!$A$5:$K$183,10,FALSE)</f>
        <v>0</v>
      </c>
      <c r="L23" s="14">
        <f t="shared" si="1"/>
        <v>168.32</v>
      </c>
      <c r="M23" s="12">
        <f t="shared" si="2"/>
        <v>-168.32</v>
      </c>
    </row>
    <row r="24" spans="1:13" ht="12.75">
      <c r="A24">
        <f t="shared" si="0"/>
        <v>18</v>
      </c>
      <c r="B24" s="18">
        <v>110</v>
      </c>
      <c r="C24" s="2" t="str">
        <f>+VLOOKUP($B24,Gesamt!$A$5:$D$183,2,FALSE)</f>
        <v>Bovenschulte</v>
      </c>
      <c r="D24" s="2" t="str">
        <f>+VLOOKUP($B24,Gesamt!$A$5:$D$183,3,FALSE)</f>
        <v>Carina</v>
      </c>
      <c r="E24" s="1" t="str">
        <f>+VLOOKUP($B24,Gesamt!$A$5:$D$183,4,FALSE)</f>
        <v>Rheine</v>
      </c>
      <c r="F24" s="14">
        <f>+VLOOKUP($B24,Gesamt!$A$5:$F$183,5,FALSE)</f>
        <v>42</v>
      </c>
      <c r="G24" s="14">
        <f>+VLOOKUP($B24,Gesamt!$A$5:$G$183,6,FALSE)</f>
        <v>42.24</v>
      </c>
      <c r="H24" s="14">
        <f>+VLOOKUP($B24,Gesamt!$A$5:$H$183,7,FALSE)</f>
        <v>41.92</v>
      </c>
      <c r="I24" s="14">
        <f>+VLOOKUP($B24,Gesamt!$A$5:$I$183,8,FALSE)</f>
        <v>42.46</v>
      </c>
      <c r="J24" s="14">
        <f>+VLOOKUP($B24,Gesamt!$A$5:$K$183,9,FALSE)</f>
        <v>0</v>
      </c>
      <c r="K24" s="14">
        <f>+VLOOKUP($B24,Gesamt!$A$5:$K$183,10,FALSE)</f>
        <v>0</v>
      </c>
      <c r="L24" s="14">
        <f t="shared" si="1"/>
        <v>168.62</v>
      </c>
      <c r="M24" s="12">
        <f t="shared" si="2"/>
        <v>-168.62</v>
      </c>
    </row>
    <row r="25" spans="1:13" ht="12.75">
      <c r="A25">
        <f t="shared" si="0"/>
        <v>18</v>
      </c>
      <c r="B25" s="18">
        <v>188</v>
      </c>
      <c r="C25" s="2" t="str">
        <f>+VLOOKUP($B25,Gesamt!$A$5:$D$183,2,FALSE)</f>
        <v>Bredow</v>
      </c>
      <c r="D25" s="2" t="str">
        <f>+VLOOKUP($B25,Gesamt!$A$5:$D$183,3,FALSE)</f>
        <v>Dennis</v>
      </c>
      <c r="E25" s="1" t="str">
        <f>+VLOOKUP($B25,Gesamt!$A$5:$D$183,4,FALSE)</f>
        <v>Viersen</v>
      </c>
      <c r="F25" s="14">
        <f>+VLOOKUP($B25,Gesamt!$A$5:$F$183,5,FALSE)</f>
        <v>41.96</v>
      </c>
      <c r="G25" s="14">
        <f>+VLOOKUP($B25,Gesamt!$A$5:$G$183,6,FALSE)</f>
        <v>42.09</v>
      </c>
      <c r="H25" s="14">
        <f>+VLOOKUP($B25,Gesamt!$A$5:$H$183,7,FALSE)</f>
        <v>42.1</v>
      </c>
      <c r="I25" s="14">
        <f>+VLOOKUP($B25,Gesamt!$A$5:$I$183,8,FALSE)</f>
        <v>42.47</v>
      </c>
      <c r="J25" s="14">
        <f>+VLOOKUP($B25,Gesamt!$A$5:$K$183,9,FALSE)</f>
        <v>0</v>
      </c>
      <c r="K25" s="14">
        <f>+VLOOKUP($B25,Gesamt!$A$5:$K$183,10,FALSE)</f>
        <v>0</v>
      </c>
      <c r="L25" s="14">
        <f t="shared" si="1"/>
        <v>168.62</v>
      </c>
      <c r="M25" s="12">
        <f t="shared" si="2"/>
        <v>-168.62</v>
      </c>
    </row>
    <row r="26" spans="1:13" ht="12.75">
      <c r="A26">
        <f t="shared" si="0"/>
        <v>20</v>
      </c>
      <c r="B26" s="18">
        <v>136</v>
      </c>
      <c r="C26" s="2" t="str">
        <f>+VLOOKUP($B26,Gesamt!$A$5:$D$183,2,FALSE)</f>
        <v>Tiggelkamp</v>
      </c>
      <c r="D26" s="2" t="str">
        <f>+VLOOKUP($B26,Gesamt!$A$5:$D$183,3,FALSE)</f>
        <v>Darius</v>
      </c>
      <c r="E26" s="1" t="str">
        <f>+VLOOKUP($B26,Gesamt!$A$5:$D$183,4,FALSE)</f>
        <v>Kamp-Lintfort</v>
      </c>
      <c r="F26" s="14">
        <f>+VLOOKUP($B26,Gesamt!$A$5:$F$183,5,FALSE)</f>
        <v>41.9</v>
      </c>
      <c r="G26" s="14">
        <f>+VLOOKUP($B26,Gesamt!$A$5:$G$183,6,FALSE)</f>
        <v>42.19</v>
      </c>
      <c r="H26" s="14">
        <f>+VLOOKUP($B26,Gesamt!$A$5:$H$183,7,FALSE)</f>
        <v>42.25</v>
      </c>
      <c r="I26" s="14">
        <f>+VLOOKUP($B26,Gesamt!$A$5:$I$183,8,FALSE)</f>
        <v>42.56</v>
      </c>
      <c r="J26" s="14">
        <f>+VLOOKUP($B26,Gesamt!$A$5:$K$183,9,FALSE)</f>
        <v>0</v>
      </c>
      <c r="K26" s="14">
        <f>+VLOOKUP($B26,Gesamt!$A$5:$K$183,10,FALSE)</f>
        <v>0</v>
      </c>
      <c r="L26" s="14">
        <f t="shared" si="1"/>
        <v>168.9</v>
      </c>
      <c r="M26" s="12">
        <f t="shared" si="2"/>
        <v>-168.9</v>
      </c>
    </row>
    <row r="27" spans="1:13" ht="12.75">
      <c r="A27">
        <f t="shared" si="0"/>
        <v>21</v>
      </c>
      <c r="B27" s="18">
        <v>133</v>
      </c>
      <c r="C27" s="2" t="str">
        <f>+VLOOKUP($B27,Gesamt!$A$5:$D$183,2,FALSE)</f>
        <v>Siegel</v>
      </c>
      <c r="D27" s="2" t="str">
        <f>+VLOOKUP($B27,Gesamt!$A$5:$D$183,3,FALSE)</f>
        <v>Dorian</v>
      </c>
      <c r="E27" s="1" t="str">
        <f>+VLOOKUP($B27,Gesamt!$A$5:$D$183,4,FALSE)</f>
        <v>Bergkamen</v>
      </c>
      <c r="F27" s="14">
        <f>+VLOOKUP($B27,Gesamt!$A$5:$F$183,5,FALSE)</f>
        <v>42.16</v>
      </c>
      <c r="G27" s="14">
        <f>+VLOOKUP($B27,Gesamt!$A$5:$G$183,6,FALSE)</f>
        <v>41.99</v>
      </c>
      <c r="H27" s="14">
        <f>+VLOOKUP($B27,Gesamt!$A$5:$H$183,7,FALSE)</f>
        <v>42.58</v>
      </c>
      <c r="I27" s="14">
        <f>+VLOOKUP($B27,Gesamt!$A$5:$I$183,8,FALSE)</f>
        <v>42.4</v>
      </c>
      <c r="J27" s="14">
        <f>+VLOOKUP($B27,Gesamt!$A$5:$K$183,9,FALSE)</f>
        <v>0</v>
      </c>
      <c r="K27" s="14">
        <f>+VLOOKUP($B27,Gesamt!$A$5:$K$183,10,FALSE)</f>
        <v>0</v>
      </c>
      <c r="L27" s="14">
        <f t="shared" si="1"/>
        <v>169.13</v>
      </c>
      <c r="M27" s="12">
        <f t="shared" si="2"/>
        <v>-169.13</v>
      </c>
    </row>
    <row r="28" spans="1:13" ht="12.75">
      <c r="A28">
        <f t="shared" si="0"/>
        <v>22</v>
      </c>
      <c r="B28" s="10">
        <v>299</v>
      </c>
      <c r="C28" s="2" t="str">
        <f>+VLOOKUP($B28,Gesamt!$A$5:$D$183,2,FALSE)</f>
        <v>Kelch</v>
      </c>
      <c r="D28" s="2" t="str">
        <f>+VLOOKUP($B28,Gesamt!$A$5:$D$183,3,FALSE)</f>
        <v>Maria</v>
      </c>
      <c r="E28" s="1" t="str">
        <f>+VLOOKUP($B28,Gesamt!$A$5:$D$183,4,FALSE)</f>
        <v>Bergkamen</v>
      </c>
      <c r="F28" s="14">
        <f>+VLOOKUP($B28,Gesamt!$A$5:$F$183,5,FALSE)</f>
        <v>42.06</v>
      </c>
      <c r="G28" s="14">
        <f>+VLOOKUP($B28,Gesamt!$A$5:$G$183,6,FALSE)</f>
        <v>42.67</v>
      </c>
      <c r="H28" s="14">
        <f>+VLOOKUP($B28,Gesamt!$A$5:$H$183,7,FALSE)</f>
        <v>42.37</v>
      </c>
      <c r="I28" s="14">
        <f>+VLOOKUP($B28,Gesamt!$A$5:$I$183,8,FALSE)</f>
        <v>42.82</v>
      </c>
      <c r="J28" s="14">
        <f>+VLOOKUP($B28,Gesamt!$A$5:$K$183,9,FALSE)</f>
        <v>0</v>
      </c>
      <c r="K28" s="14">
        <f>+VLOOKUP($B28,Gesamt!$A$5:$K$183,10,FALSE)</f>
        <v>0</v>
      </c>
      <c r="L28" s="14">
        <f t="shared" si="1"/>
        <v>169.92</v>
      </c>
      <c r="M28" s="12">
        <f t="shared" si="2"/>
        <v>-169.92</v>
      </c>
    </row>
    <row r="29" spans="1:13" ht="12.75">
      <c r="A29">
        <f t="shared" si="0"/>
        <v>23</v>
      </c>
      <c r="B29" s="16">
        <v>238</v>
      </c>
      <c r="C29" s="2" t="str">
        <f>+VLOOKUP($B29,Gesamt!$A$5:$D$183,2,FALSE)</f>
        <v>Wetzler</v>
      </c>
      <c r="D29" s="2" t="str">
        <f>+VLOOKUP($B29,Gesamt!$A$5:$D$183,3,FALSE)</f>
        <v>Jennifer</v>
      </c>
      <c r="E29" s="1" t="str">
        <f>+VLOOKUP($B29,Gesamt!$A$5:$D$183,4,FALSE)</f>
        <v>Overath</v>
      </c>
      <c r="F29" s="14">
        <f>+VLOOKUP($B29,Gesamt!$A$5:$F$183,5,FALSE)</f>
        <v>42.54</v>
      </c>
      <c r="G29" s="14">
        <f>+VLOOKUP($B29,Gesamt!$A$5:$G$183,6,FALSE)</f>
        <v>42.47</v>
      </c>
      <c r="H29" s="14">
        <f>+VLOOKUP($B29,Gesamt!$A$5:$H$183,7,FALSE)</f>
        <v>42.29</v>
      </c>
      <c r="I29" s="14">
        <f>+VLOOKUP($B29,Gesamt!$A$5:$I$183,8,FALSE)</f>
        <v>42.84</v>
      </c>
      <c r="J29" s="14">
        <f>+VLOOKUP($B29,Gesamt!$A$5:$K$183,9,FALSE)</f>
        <v>0</v>
      </c>
      <c r="K29" s="14">
        <f>+VLOOKUP($B29,Gesamt!$A$5:$K$183,10,FALSE)</f>
        <v>0</v>
      </c>
      <c r="L29" s="14">
        <f>(F29*$F$4+G29*$G$4+H29*$H$4+I29*$I$4+J29*$J$4+K29*$J$4)</f>
        <v>170.14</v>
      </c>
      <c r="M29" s="12">
        <f t="shared" si="2"/>
        <v>-170.14</v>
      </c>
    </row>
    <row r="30" spans="1:13" ht="12.75">
      <c r="A30">
        <f t="shared" si="0"/>
        <v>24</v>
      </c>
      <c r="B30" s="18">
        <v>138</v>
      </c>
      <c r="C30" s="2" t="str">
        <f>+VLOOKUP($B30,Gesamt!$A$5:$D$183,2,FALSE)</f>
        <v> Kramer</v>
      </c>
      <c r="D30" s="2" t="str">
        <f>+VLOOKUP($B30,Gesamt!$A$5:$D$183,3,FALSE)</f>
        <v>Eva-Carina</v>
      </c>
      <c r="E30" s="1" t="str">
        <f>+VLOOKUP($B30,Gesamt!$A$5:$D$183,4,FALSE)</f>
        <v>Friedrichsfeld</v>
      </c>
      <c r="F30" s="14">
        <f>+VLOOKUP($B30,Gesamt!$A$5:$F$183,5,FALSE)</f>
        <v>42.96</v>
      </c>
      <c r="G30" s="14">
        <f>+VLOOKUP($B30,Gesamt!$A$5:$G$183,6,FALSE)</f>
        <v>42.95</v>
      </c>
      <c r="H30" s="14">
        <f>+VLOOKUP($B30,Gesamt!$A$5:$H$183,7,FALSE)</f>
        <v>43.08</v>
      </c>
      <c r="I30" s="14">
        <f>+VLOOKUP($B30,Gesamt!$A$5:$I$183,8,FALSE)</f>
        <v>42.67</v>
      </c>
      <c r="J30" s="14">
        <f>+VLOOKUP($B30,Gesamt!$A$5:$K$183,9,FALSE)</f>
        <v>0</v>
      </c>
      <c r="K30" s="14">
        <f>+VLOOKUP($B30,Gesamt!$A$5:$K$183,10,FALSE)</f>
        <v>0</v>
      </c>
      <c r="L30" s="14">
        <f>(F30*$F$4+G30*$G$4+H30*$H$4+I30*$I$4+J30*$J$4+K30*$J$4)</f>
        <v>171.66000000000003</v>
      </c>
      <c r="M30" s="12">
        <f t="shared" si="2"/>
        <v>-171.66000000000003</v>
      </c>
    </row>
    <row r="31" spans="2:4" ht="12.75">
      <c r="B31" s="18"/>
      <c r="C31" s="2"/>
      <c r="D31" s="2"/>
    </row>
    <row r="32" spans="2:4" ht="12.75">
      <c r="B32" s="10"/>
      <c r="C32" s="2"/>
      <c r="D32" s="2"/>
    </row>
    <row r="33" spans="2:4" ht="12.75">
      <c r="B33" s="10"/>
      <c r="C33" s="2"/>
      <c r="D33" s="2"/>
    </row>
    <row r="34" spans="3:4" ht="12.75">
      <c r="C34" s="2"/>
      <c r="D34" s="2"/>
    </row>
    <row r="35" spans="3:4" ht="12.75">
      <c r="C35" s="2"/>
      <c r="D35" s="2"/>
    </row>
    <row r="36" spans="3:4" ht="12.75">
      <c r="C36" s="2"/>
      <c r="D36" s="2"/>
    </row>
    <row r="37" spans="3:4" ht="12.75">
      <c r="C37" s="2"/>
      <c r="D37" s="2"/>
    </row>
    <row r="38" spans="3:4" ht="12.75">
      <c r="C38" s="2"/>
      <c r="D38" s="2"/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  <row r="42" spans="3:4" ht="12.75">
      <c r="C42" s="2"/>
      <c r="D42" s="2"/>
    </row>
    <row r="43" spans="3:4" ht="12.75">
      <c r="C43" s="2"/>
      <c r="D43" s="2"/>
    </row>
    <row r="44" spans="3:4" ht="12.75">
      <c r="C44" s="2"/>
      <c r="D44" s="2"/>
    </row>
    <row r="45" spans="3:4" ht="12.75">
      <c r="C45" s="2"/>
      <c r="D45" s="2"/>
    </row>
    <row r="46" spans="3:4" ht="12.75">
      <c r="C46" s="2"/>
      <c r="D46" s="2"/>
    </row>
    <row r="47" spans="3:4" ht="12.75">
      <c r="C47" s="2"/>
      <c r="D47" s="2"/>
    </row>
    <row r="48" spans="3:4" ht="12.75">
      <c r="C48" s="2"/>
      <c r="D48" s="2"/>
    </row>
    <row r="49" spans="3:4" ht="12.75">
      <c r="C49" s="2"/>
      <c r="D49" s="2"/>
    </row>
  </sheetData>
  <autoFilter ref="A6:M45"/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2"/>
  <headerFooter alignWithMargins="0">
    <oddHeader>&amp;CKerpener Seifenkistenrennen
&amp;A</oddHeader>
    <oddFooter>&amp;CSeite &amp;P von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3:O61"/>
  <sheetViews>
    <sheetView zoomScale="95" zoomScaleNormal="95" workbookViewId="0" topLeftCell="A1">
      <pane ySplit="6" topLeftCell="BM7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5.28125" style="0" customWidth="1"/>
    <col min="2" max="2" width="8.421875" style="1" customWidth="1"/>
    <col min="3" max="3" width="20.00390625" style="0" customWidth="1"/>
    <col min="4" max="4" width="17.57421875" style="0" customWidth="1"/>
    <col min="5" max="5" width="27.7109375" style="1" customWidth="1"/>
    <col min="6" max="11" width="11.421875" style="9" customWidth="1"/>
    <col min="12" max="12" width="11.421875" style="7" customWidth="1"/>
    <col min="13" max="13" width="0" style="0" hidden="1" customWidth="1"/>
    <col min="14" max="14" width="12.8515625" style="0" customWidth="1"/>
    <col min="15" max="15" width="13.421875" style="0" customWidth="1"/>
  </cols>
  <sheetData>
    <row r="3" ht="13.5" customHeight="1">
      <c r="A3" t="s">
        <v>4</v>
      </c>
    </row>
    <row r="4" spans="1:11" ht="12.75">
      <c r="A4" t="s">
        <v>6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6" spans="1:15" ht="12.75">
      <c r="A6" s="3" t="s">
        <v>5</v>
      </c>
      <c r="B6" s="4" t="s">
        <v>0</v>
      </c>
      <c r="C6" s="3" t="s">
        <v>1</v>
      </c>
      <c r="D6" s="3" t="s">
        <v>7</v>
      </c>
      <c r="E6" s="4" t="s">
        <v>2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6" t="s">
        <v>3</v>
      </c>
      <c r="N6" s="13"/>
      <c r="O6" s="13"/>
    </row>
    <row r="7" spans="1:15" ht="12.75">
      <c r="A7">
        <f aca="true" t="shared" si="0" ref="A7:A38">IF(L7&gt;0,RANK(M7,M$1:M$65536),0)</f>
        <v>1</v>
      </c>
      <c r="B7" s="16">
        <v>311</v>
      </c>
      <c r="C7" s="2" t="str">
        <f>+VLOOKUP($B7,Gesamt!$A$5:$D$305,2,FALSE)</f>
        <v>Gallinat-Fielers</v>
      </c>
      <c r="D7" s="2" t="str">
        <f>+VLOOKUP($B7,Gesamt!$A$5:$D$305,3,FALSE)</f>
        <v>Thomas</v>
      </c>
      <c r="E7" s="1" t="str">
        <f>+VLOOKUP($B7,Gesamt!$A$5:$D$305,4,FALSE)</f>
        <v>Rheine</v>
      </c>
      <c r="F7" s="14">
        <f>+VLOOKUP($B7,Gesamt!$A$5:$F$305,5,FALSE)</f>
        <v>40.46</v>
      </c>
      <c r="G7" s="14">
        <f>+VLOOKUP($B7,Gesamt!$A$5:$G$305,6,FALSE)</f>
        <v>40.76</v>
      </c>
      <c r="H7" s="14">
        <f>+VLOOKUP($B7,Gesamt!$A$5:$H$305,7,FALSE)</f>
        <v>40.64</v>
      </c>
      <c r="I7" s="14">
        <f>+VLOOKUP($B7,Gesamt!$A$5:$I$305,8,FALSE)</f>
        <v>41.09</v>
      </c>
      <c r="J7" s="14">
        <f>+VLOOKUP($B7,Gesamt!$A$5:$K$305,9,FALSE)</f>
        <v>0</v>
      </c>
      <c r="K7" s="14">
        <f>+VLOOKUP($B7,Gesamt!$A$5:$K$305,9,FALSE)</f>
        <v>0</v>
      </c>
      <c r="L7" s="14">
        <f aca="true" t="shared" si="1" ref="L7:L38">SUM(F7*$F$4+G7*$G$4+H7*$H$4+I7*$I$4+J7*$J$4+K7*$K$4)</f>
        <v>162.95</v>
      </c>
      <c r="M7">
        <f aca="true" t="shared" si="2" ref="M7:M38">IF(L7&gt;0,L7*-1,-1000)</f>
        <v>-162.95</v>
      </c>
      <c r="N7" s="12"/>
      <c r="O7" s="12"/>
    </row>
    <row r="8" spans="1:15" ht="12.75">
      <c r="A8">
        <f t="shared" si="0"/>
        <v>2</v>
      </c>
      <c r="B8" s="16">
        <v>390</v>
      </c>
      <c r="C8" s="2" t="str">
        <f>+VLOOKUP($B8,Gesamt!$A$5:$D$305,2,FALSE)</f>
        <v>Schimanski</v>
      </c>
      <c r="D8" s="2" t="str">
        <f>+VLOOKUP($B8,Gesamt!$A$5:$D$305,3,FALSE)</f>
        <v>Kevin</v>
      </c>
      <c r="E8" s="1" t="str">
        <f>+VLOOKUP($B8,Gesamt!$A$5:$D$305,4,FALSE)</f>
        <v>Bergkamen</v>
      </c>
      <c r="F8" s="14">
        <f>+VLOOKUP($B8,Gesamt!$A$5:$F$305,5,FALSE)</f>
        <v>40.71</v>
      </c>
      <c r="G8" s="14">
        <f>+VLOOKUP($B8,Gesamt!$A$5:$G$305,6,FALSE)</f>
        <v>40.54</v>
      </c>
      <c r="H8" s="14">
        <f>+VLOOKUP($B8,Gesamt!$A$5:$H$305,7,FALSE)</f>
        <v>40.88</v>
      </c>
      <c r="I8" s="14">
        <f>+VLOOKUP($B8,Gesamt!$A$5:$I$305,8,FALSE)</f>
        <v>40.91</v>
      </c>
      <c r="J8" s="14">
        <f>+VLOOKUP($B8,Gesamt!$A$5:$K$305,9,FALSE)</f>
        <v>0</v>
      </c>
      <c r="K8" s="14">
        <f>+VLOOKUP($B8,Gesamt!$A$5:$K$305,9,FALSE)</f>
        <v>0</v>
      </c>
      <c r="L8" s="14">
        <f t="shared" si="1"/>
        <v>163.04</v>
      </c>
      <c r="M8">
        <f t="shared" si="2"/>
        <v>-163.04</v>
      </c>
      <c r="N8" s="12"/>
      <c r="O8" s="12"/>
    </row>
    <row r="9" spans="1:15" ht="12.75">
      <c r="A9">
        <f t="shared" si="0"/>
        <v>3</v>
      </c>
      <c r="B9" s="16">
        <v>376</v>
      </c>
      <c r="C9" s="2" t="str">
        <f>+VLOOKUP($B9,Gesamt!$A$5:$D$305,2,FALSE)</f>
        <v>Tenambergen</v>
      </c>
      <c r="D9" s="2" t="str">
        <f>+VLOOKUP($B9,Gesamt!$A$5:$D$305,3,FALSE)</f>
        <v>Anna</v>
      </c>
      <c r="E9" s="1" t="str">
        <f>+VLOOKUP($B9,Gesamt!$A$5:$D$305,4,FALSE)</f>
        <v>Mettingen</v>
      </c>
      <c r="F9" s="14">
        <f>+VLOOKUP($B9,Gesamt!$A$5:$F$305,5,FALSE)</f>
        <v>40.61</v>
      </c>
      <c r="G9" s="14">
        <f>+VLOOKUP($B9,Gesamt!$A$5:$G$305,6,FALSE)</f>
        <v>40.8</v>
      </c>
      <c r="H9" s="14">
        <f>+VLOOKUP($B9,Gesamt!$A$5:$H$305,7,FALSE)</f>
        <v>40.75</v>
      </c>
      <c r="I9" s="14">
        <f>+VLOOKUP($B9,Gesamt!$A$5:$I$305,8,FALSE)</f>
        <v>41.26</v>
      </c>
      <c r="J9" s="14">
        <f>+VLOOKUP($B9,Gesamt!$A$5:$K$305,9,FALSE)</f>
        <v>0</v>
      </c>
      <c r="K9" s="14">
        <f>+VLOOKUP($B9,Gesamt!$A$5:$K$305,9,FALSE)</f>
        <v>0</v>
      </c>
      <c r="L9" s="14">
        <f t="shared" si="1"/>
        <v>163.42</v>
      </c>
      <c r="M9">
        <f t="shared" si="2"/>
        <v>-163.42</v>
      </c>
      <c r="N9" s="12"/>
      <c r="O9" s="12"/>
    </row>
    <row r="10" spans="1:15" ht="12.75">
      <c r="A10">
        <f t="shared" si="0"/>
        <v>4</v>
      </c>
      <c r="B10" s="16">
        <v>320</v>
      </c>
      <c r="C10" s="2" t="str">
        <f>+VLOOKUP($B10,Gesamt!$A$5:$D$305,2,FALSE)</f>
        <v>Lambers</v>
      </c>
      <c r="D10" s="2" t="str">
        <f>+VLOOKUP($B10,Gesamt!$A$5:$D$305,3,FALSE)</f>
        <v>Matthias</v>
      </c>
      <c r="E10" s="1" t="str">
        <f>+VLOOKUP($B10,Gesamt!$A$5:$D$305,4,FALSE)</f>
        <v>Mettingen</v>
      </c>
      <c r="F10" s="14">
        <f>+VLOOKUP($B10,Gesamt!$A$5:$F$305,5,FALSE)</f>
        <v>40.86</v>
      </c>
      <c r="G10" s="14">
        <f>+VLOOKUP($B10,Gesamt!$A$5:$G$305,6,FALSE)</f>
        <v>40.52</v>
      </c>
      <c r="H10" s="14">
        <f>+VLOOKUP($B10,Gesamt!$A$5:$H$305,7,FALSE)</f>
        <v>40.99</v>
      </c>
      <c r="I10" s="14">
        <f>+VLOOKUP($B10,Gesamt!$A$5:$I$305,8,FALSE)</f>
        <v>41.07</v>
      </c>
      <c r="J10" s="14">
        <f>+VLOOKUP($B10,Gesamt!$A$5:$K$305,9,FALSE)</f>
        <v>0</v>
      </c>
      <c r="K10" s="14">
        <f>+VLOOKUP($B10,Gesamt!$A$5:$K$305,9,FALSE)</f>
        <v>0</v>
      </c>
      <c r="L10" s="14">
        <f t="shared" si="1"/>
        <v>163.44</v>
      </c>
      <c r="M10">
        <f t="shared" si="2"/>
        <v>-163.44</v>
      </c>
      <c r="N10" s="12"/>
      <c r="O10" s="12"/>
    </row>
    <row r="11" spans="1:15" ht="12.75">
      <c r="A11">
        <f t="shared" si="0"/>
        <v>5</v>
      </c>
      <c r="B11" s="16">
        <v>346</v>
      </c>
      <c r="C11" s="2" t="str">
        <f>+VLOOKUP($B11,Gesamt!$A$5:$D$305,2,FALSE)</f>
        <v>Lorenz</v>
      </c>
      <c r="D11" s="2" t="str">
        <f>+VLOOKUP($B11,Gesamt!$A$5:$D$305,3,FALSE)</f>
        <v>Linda</v>
      </c>
      <c r="E11" s="1" t="str">
        <f>+VLOOKUP($B11,Gesamt!$A$5:$D$305,4,FALSE)</f>
        <v>Overath</v>
      </c>
      <c r="F11" s="14">
        <f>+VLOOKUP($B11,Gesamt!$A$5:$F$305,5,FALSE)</f>
        <v>40.84</v>
      </c>
      <c r="G11" s="14">
        <f>+VLOOKUP($B11,Gesamt!$A$5:$G$305,6,FALSE)</f>
        <v>40.64</v>
      </c>
      <c r="H11" s="14">
        <f>+VLOOKUP($B11,Gesamt!$A$5:$H$305,7,FALSE)</f>
        <v>41.06</v>
      </c>
      <c r="I11" s="14">
        <f>+VLOOKUP($B11,Gesamt!$A$5:$I$305,8,FALSE)</f>
        <v>41.09</v>
      </c>
      <c r="J11" s="14">
        <f>+VLOOKUP($B11,Gesamt!$A$5:$K$305,9,FALSE)</f>
        <v>0</v>
      </c>
      <c r="K11" s="14">
        <f>+VLOOKUP($B11,Gesamt!$A$5:$K$305,9,FALSE)</f>
        <v>0</v>
      </c>
      <c r="L11" s="14">
        <f t="shared" si="1"/>
        <v>163.63</v>
      </c>
      <c r="M11">
        <f t="shared" si="2"/>
        <v>-163.63</v>
      </c>
      <c r="N11" s="12"/>
      <c r="O11" s="12"/>
    </row>
    <row r="12" spans="1:15" ht="12.75">
      <c r="A12">
        <f t="shared" si="0"/>
        <v>5</v>
      </c>
      <c r="B12" s="16">
        <v>380</v>
      </c>
      <c r="C12" s="2" t="str">
        <f>+VLOOKUP($B12,Gesamt!$A$5:$D$305,2,FALSE)</f>
        <v>Förster</v>
      </c>
      <c r="D12" s="2" t="str">
        <f>+VLOOKUP($B12,Gesamt!$A$5:$D$305,3,FALSE)</f>
        <v>Mirko</v>
      </c>
      <c r="E12" s="1" t="str">
        <f>+VLOOKUP($B12,Gesamt!$A$5:$D$305,4,FALSE)</f>
        <v>Simmerath</v>
      </c>
      <c r="F12" s="14">
        <f>+VLOOKUP($B12,Gesamt!$A$5:$F$305,5,FALSE)</f>
        <v>40.55</v>
      </c>
      <c r="G12" s="14">
        <f>+VLOOKUP($B12,Gesamt!$A$5:$G$305,6,FALSE)</f>
        <v>40.93</v>
      </c>
      <c r="H12" s="14">
        <f>+VLOOKUP($B12,Gesamt!$A$5:$H$305,7,FALSE)</f>
        <v>40.88</v>
      </c>
      <c r="I12" s="14">
        <f>+VLOOKUP($B12,Gesamt!$A$5:$I$305,8,FALSE)</f>
        <v>41.27</v>
      </c>
      <c r="J12" s="14">
        <f>+VLOOKUP($B12,Gesamt!$A$5:$K$305,9,FALSE)</f>
        <v>0</v>
      </c>
      <c r="K12" s="14">
        <f>+VLOOKUP($B12,Gesamt!$A$5:$K$305,9,FALSE)</f>
        <v>0</v>
      </c>
      <c r="L12" s="14">
        <f t="shared" si="1"/>
        <v>163.63</v>
      </c>
      <c r="M12">
        <f t="shared" si="2"/>
        <v>-163.63</v>
      </c>
      <c r="N12" s="12"/>
      <c r="O12" s="12"/>
    </row>
    <row r="13" spans="1:15" ht="12.75">
      <c r="A13">
        <f t="shared" si="0"/>
        <v>7</v>
      </c>
      <c r="B13" s="16">
        <v>305</v>
      </c>
      <c r="C13" s="2" t="str">
        <f>+VLOOKUP($B13,Gesamt!$A$5:$D$305,2,FALSE)</f>
        <v>Gorgus</v>
      </c>
      <c r="D13" s="2" t="str">
        <f>+VLOOKUP($B13,Gesamt!$A$5:$D$305,3,FALSE)</f>
        <v>Erika</v>
      </c>
      <c r="E13" s="1" t="str">
        <f>+VLOOKUP($B13,Gesamt!$A$5:$D$305,4,FALSE)</f>
        <v>Kerpen</v>
      </c>
      <c r="F13" s="14">
        <f>+VLOOKUP($B13,Gesamt!$A$5:$F$305,5,FALSE)</f>
        <v>40.84</v>
      </c>
      <c r="G13" s="14">
        <f>+VLOOKUP($B13,Gesamt!$A$5:$G$305,6,FALSE)</f>
        <v>40.69</v>
      </c>
      <c r="H13" s="14">
        <f>+VLOOKUP($B13,Gesamt!$A$5:$H$305,7,FALSE)</f>
        <v>41.14</v>
      </c>
      <c r="I13" s="14">
        <f>+VLOOKUP($B13,Gesamt!$A$5:$I$305,8,FALSE)</f>
        <v>40.98</v>
      </c>
      <c r="J13" s="14">
        <f>+VLOOKUP($B13,Gesamt!$A$5:$K$305,9,FALSE)</f>
        <v>0</v>
      </c>
      <c r="K13" s="14">
        <f>+VLOOKUP($B13,Gesamt!$A$5:$K$305,9,FALSE)</f>
        <v>0</v>
      </c>
      <c r="L13" s="14">
        <f t="shared" si="1"/>
        <v>163.65</v>
      </c>
      <c r="M13">
        <f t="shared" si="2"/>
        <v>-163.65</v>
      </c>
      <c r="N13" s="12"/>
      <c r="O13" s="12"/>
    </row>
    <row r="14" spans="1:15" ht="12.75">
      <c r="A14">
        <f t="shared" si="0"/>
        <v>8</v>
      </c>
      <c r="B14" s="16">
        <v>323</v>
      </c>
      <c r="C14" s="2" t="str">
        <f>+VLOOKUP($B14,Gesamt!$A$5:$D$305,2,FALSE)</f>
        <v>Bloch</v>
      </c>
      <c r="D14" s="2" t="str">
        <f>+VLOOKUP($B14,Gesamt!$A$5:$D$305,3,FALSE)</f>
        <v>Nikolas</v>
      </c>
      <c r="E14" s="1" t="str">
        <f>+VLOOKUP($B14,Gesamt!$A$5:$D$305,4,FALSE)</f>
        <v>Friedrichsfeld</v>
      </c>
      <c r="F14" s="14">
        <f>+VLOOKUP($B14,Gesamt!$A$5:$F$305,5,FALSE)</f>
        <v>40.65</v>
      </c>
      <c r="G14" s="14">
        <f>+VLOOKUP($B14,Gesamt!$A$5:$G$305,6,FALSE)</f>
        <v>40.91</v>
      </c>
      <c r="H14" s="14">
        <f>+VLOOKUP($B14,Gesamt!$A$5:$H$305,7,FALSE)</f>
        <v>40.74</v>
      </c>
      <c r="I14" s="14">
        <f>+VLOOKUP($B14,Gesamt!$A$5:$I$305,8,FALSE)</f>
        <v>41.43</v>
      </c>
      <c r="J14" s="14">
        <f>+VLOOKUP($B14,Gesamt!$A$5:$K$305,9,FALSE)</f>
        <v>0</v>
      </c>
      <c r="K14" s="14">
        <f>+VLOOKUP($B14,Gesamt!$A$5:$K$305,9,FALSE)</f>
        <v>0</v>
      </c>
      <c r="L14" s="14">
        <f t="shared" si="1"/>
        <v>163.73000000000002</v>
      </c>
      <c r="M14">
        <f t="shared" si="2"/>
        <v>-163.73000000000002</v>
      </c>
      <c r="N14" s="12"/>
      <c r="O14" s="12"/>
    </row>
    <row r="15" spans="1:15" ht="12.75">
      <c r="A15">
        <f t="shared" si="0"/>
        <v>9</v>
      </c>
      <c r="B15" s="16">
        <v>308</v>
      </c>
      <c r="C15" s="2" t="str">
        <f>+VLOOKUP($B15,Gesamt!$A$5:$D$305,2,FALSE)</f>
        <v>Richter</v>
      </c>
      <c r="D15" s="2" t="str">
        <f>+VLOOKUP($B15,Gesamt!$A$5:$D$305,3,FALSE)</f>
        <v>Thilo</v>
      </c>
      <c r="E15" s="1" t="str">
        <f>+VLOOKUP($B15,Gesamt!$A$5:$D$305,4,FALSE)</f>
        <v>Viersen</v>
      </c>
      <c r="F15" s="14">
        <f>+VLOOKUP($B15,Gesamt!$A$5:$F$305,5,FALSE)</f>
        <v>40.91</v>
      </c>
      <c r="G15" s="14">
        <f>+VLOOKUP($B15,Gesamt!$A$5:$G$305,6,FALSE)</f>
        <v>40.75</v>
      </c>
      <c r="H15" s="14">
        <f>+VLOOKUP($B15,Gesamt!$A$5:$H$305,7,FALSE)</f>
        <v>41.16</v>
      </c>
      <c r="I15" s="14">
        <f>+VLOOKUP($B15,Gesamt!$A$5:$I$305,8,FALSE)</f>
        <v>40.99</v>
      </c>
      <c r="J15" s="14">
        <f>+VLOOKUP($B15,Gesamt!$A$5:$K$305,9,FALSE)</f>
        <v>0</v>
      </c>
      <c r="K15" s="14">
        <f>+VLOOKUP($B15,Gesamt!$A$5:$K$305,9,FALSE)</f>
        <v>0</v>
      </c>
      <c r="L15" s="14">
        <f t="shared" si="1"/>
        <v>163.81</v>
      </c>
      <c r="M15">
        <f t="shared" si="2"/>
        <v>-163.81</v>
      </c>
      <c r="N15" s="12"/>
      <c r="O15" s="12"/>
    </row>
    <row r="16" spans="1:15" ht="12.75">
      <c r="A16">
        <f t="shared" si="0"/>
        <v>10</v>
      </c>
      <c r="B16" s="16">
        <v>302</v>
      </c>
      <c r="C16" s="2" t="str">
        <f>+VLOOKUP($B16,Gesamt!$A$5:$D$305,2,FALSE)</f>
        <v>Brockmann</v>
      </c>
      <c r="D16" s="2" t="str">
        <f>+VLOOKUP($B16,Gesamt!$A$5:$D$305,3,FALSE)</f>
        <v>Nadine</v>
      </c>
      <c r="E16" s="1" t="str">
        <f>+VLOOKUP($B16,Gesamt!$A$5:$D$305,4,FALSE)</f>
        <v>Bergkamen</v>
      </c>
      <c r="F16" s="14">
        <f>+VLOOKUP($B16,Gesamt!$A$5:$F$305,5,FALSE)</f>
        <v>40.69</v>
      </c>
      <c r="G16" s="14">
        <f>+VLOOKUP($B16,Gesamt!$A$5:$G$305,6,FALSE)</f>
        <v>41.04</v>
      </c>
      <c r="H16" s="14">
        <f>+VLOOKUP($B16,Gesamt!$A$5:$H$305,7,FALSE)</f>
        <v>40.85</v>
      </c>
      <c r="I16" s="14">
        <f>+VLOOKUP($B16,Gesamt!$A$5:$I$305,8,FALSE)</f>
        <v>41.24</v>
      </c>
      <c r="J16" s="14">
        <f>+VLOOKUP($B16,Gesamt!$A$5:$K$305,9,FALSE)</f>
        <v>0</v>
      </c>
      <c r="K16" s="14">
        <f>+VLOOKUP($B16,Gesamt!$A$5:$K$305,9,FALSE)</f>
        <v>0</v>
      </c>
      <c r="L16" s="14">
        <f t="shared" si="1"/>
        <v>163.82</v>
      </c>
      <c r="M16">
        <f t="shared" si="2"/>
        <v>-163.82</v>
      </c>
      <c r="N16" s="12"/>
      <c r="O16" s="12"/>
    </row>
    <row r="17" spans="1:15" ht="12.75">
      <c r="A17">
        <f t="shared" si="0"/>
        <v>10</v>
      </c>
      <c r="B17" s="16">
        <v>306</v>
      </c>
      <c r="C17" s="2" t="str">
        <f>+VLOOKUP($B17,Gesamt!$A$5:$D$305,2,FALSE)</f>
        <v>Schmitz</v>
      </c>
      <c r="D17" s="2" t="str">
        <f>+VLOOKUP($B17,Gesamt!$A$5:$D$305,3,FALSE)</f>
        <v>Robert</v>
      </c>
      <c r="E17" s="1" t="str">
        <f>+VLOOKUP($B17,Gesamt!$A$5:$D$305,4,FALSE)</f>
        <v>Simmerath</v>
      </c>
      <c r="F17" s="14">
        <f>+VLOOKUP($B17,Gesamt!$A$5:$F$305,5,FALSE)</f>
        <v>40.63</v>
      </c>
      <c r="G17" s="14">
        <f>+VLOOKUP($B17,Gesamt!$A$5:$G$305,6,FALSE)</f>
        <v>40.9</v>
      </c>
      <c r="H17" s="14">
        <f>+VLOOKUP($B17,Gesamt!$A$5:$H$305,7,FALSE)</f>
        <v>40.95</v>
      </c>
      <c r="I17" s="14">
        <f>+VLOOKUP($B17,Gesamt!$A$5:$I$305,8,FALSE)</f>
        <v>41.34</v>
      </c>
      <c r="J17" s="14">
        <f>+VLOOKUP($B17,Gesamt!$A$5:$K$305,9,FALSE)</f>
        <v>0</v>
      </c>
      <c r="K17" s="14">
        <f>+VLOOKUP($B17,Gesamt!$A$5:$K$305,9,FALSE)</f>
        <v>0</v>
      </c>
      <c r="L17" s="14">
        <f t="shared" si="1"/>
        <v>163.82</v>
      </c>
      <c r="M17">
        <f t="shared" si="2"/>
        <v>-163.82</v>
      </c>
      <c r="N17" s="12"/>
      <c r="O17" s="12"/>
    </row>
    <row r="18" spans="1:15" ht="12.75">
      <c r="A18">
        <f t="shared" si="0"/>
        <v>12</v>
      </c>
      <c r="B18" s="16">
        <v>345</v>
      </c>
      <c r="C18" s="2" t="str">
        <f>+VLOOKUP($B18,Gesamt!$A$5:$D$305,2,FALSE)</f>
        <v>Strucken </v>
      </c>
      <c r="D18" s="2" t="str">
        <f>+VLOOKUP($B18,Gesamt!$A$5:$D$305,3,FALSE)</f>
        <v>Thimo</v>
      </c>
      <c r="E18" s="1" t="str">
        <f>+VLOOKUP($B18,Gesamt!$A$5:$D$305,4,FALSE)</f>
        <v>Viersen</v>
      </c>
      <c r="F18" s="14">
        <f>+VLOOKUP($B18,Gesamt!$A$5:$F$305,5,FALSE)</f>
        <v>40.68</v>
      </c>
      <c r="G18" s="14">
        <f>+VLOOKUP($B18,Gesamt!$A$5:$G$305,6,FALSE)</f>
        <v>40.88</v>
      </c>
      <c r="H18" s="14">
        <f>+VLOOKUP($B18,Gesamt!$A$5:$H$305,7,FALSE)</f>
        <v>40.96</v>
      </c>
      <c r="I18" s="14">
        <f>+VLOOKUP($B18,Gesamt!$A$5:$I$305,8,FALSE)</f>
        <v>41.37</v>
      </c>
      <c r="J18" s="14">
        <f>+VLOOKUP($B18,Gesamt!$A$5:$K$305,9,FALSE)</f>
        <v>0</v>
      </c>
      <c r="K18" s="14">
        <f>+VLOOKUP($B18,Gesamt!$A$5:$K$305,9,FALSE)</f>
        <v>0</v>
      </c>
      <c r="L18" s="14">
        <f t="shared" si="1"/>
        <v>163.89000000000001</v>
      </c>
      <c r="M18">
        <f t="shared" si="2"/>
        <v>-163.89000000000001</v>
      </c>
      <c r="N18" s="12"/>
      <c r="O18" s="12"/>
    </row>
    <row r="19" spans="1:15" ht="12.75">
      <c r="A19">
        <f t="shared" si="0"/>
        <v>13</v>
      </c>
      <c r="B19" s="16">
        <v>313</v>
      </c>
      <c r="C19" s="2" t="str">
        <f>+VLOOKUP($B19,Gesamt!$A$5:$D$305,2,FALSE)</f>
        <v>Fregin</v>
      </c>
      <c r="D19" s="2" t="str">
        <f>+VLOOKUP($B19,Gesamt!$A$5:$D$305,3,FALSE)</f>
        <v>Helge</v>
      </c>
      <c r="E19" s="1" t="str">
        <f>+VLOOKUP($B19,Gesamt!$A$5:$D$305,4,FALSE)</f>
        <v>Friedrichsfeld</v>
      </c>
      <c r="F19" s="14">
        <f>+VLOOKUP($B19,Gesamt!$A$5:$F$305,5,FALSE)</f>
        <v>41.02</v>
      </c>
      <c r="G19" s="14">
        <f>+VLOOKUP($B19,Gesamt!$A$5:$G$305,6,FALSE)</f>
        <v>40.7</v>
      </c>
      <c r="H19" s="14">
        <f>+VLOOKUP($B19,Gesamt!$A$5:$H$305,7,FALSE)</f>
        <v>41.1</v>
      </c>
      <c r="I19" s="14">
        <f>+VLOOKUP($B19,Gesamt!$A$5:$I$305,8,FALSE)</f>
        <v>41.09</v>
      </c>
      <c r="J19" s="14">
        <f>+VLOOKUP($B19,Gesamt!$A$5:$K$305,9,FALSE)</f>
        <v>0</v>
      </c>
      <c r="K19" s="14">
        <f>+VLOOKUP($B19,Gesamt!$A$5:$K$305,9,FALSE)</f>
        <v>0</v>
      </c>
      <c r="L19" s="14">
        <f t="shared" si="1"/>
        <v>163.91</v>
      </c>
      <c r="M19">
        <f t="shared" si="2"/>
        <v>-163.91</v>
      </c>
      <c r="N19" s="12"/>
      <c r="O19" s="12"/>
    </row>
    <row r="20" spans="1:15" ht="12.75">
      <c r="A20">
        <f t="shared" si="0"/>
        <v>13</v>
      </c>
      <c r="B20" s="16">
        <v>342</v>
      </c>
      <c r="C20" s="2" t="str">
        <f>+VLOOKUP($B20,Gesamt!$A$5:$D$305,2,FALSE)</f>
        <v>Hollunder</v>
      </c>
      <c r="D20" s="2" t="str">
        <f>+VLOOKUP($B20,Gesamt!$A$5:$D$305,3,FALSE)</f>
        <v>Christina</v>
      </c>
      <c r="E20" s="1" t="str">
        <f>+VLOOKUP($B20,Gesamt!$A$5:$D$305,4,FALSE)</f>
        <v>Friedrichsfeld</v>
      </c>
      <c r="F20" s="14">
        <f>+VLOOKUP($B20,Gesamt!$A$5:$F$305,5,FALSE)</f>
        <v>40.94</v>
      </c>
      <c r="G20" s="14">
        <f>+VLOOKUP($B20,Gesamt!$A$5:$G$305,6,FALSE)</f>
        <v>40.71</v>
      </c>
      <c r="H20" s="14">
        <f>+VLOOKUP($B20,Gesamt!$A$5:$H$305,7,FALSE)</f>
        <v>41.1</v>
      </c>
      <c r="I20" s="14">
        <f>+VLOOKUP($B20,Gesamt!$A$5:$I$305,8,FALSE)</f>
        <v>41.16</v>
      </c>
      <c r="J20" s="14">
        <f>+VLOOKUP($B20,Gesamt!$A$5:$K$305,9,FALSE)</f>
        <v>0</v>
      </c>
      <c r="K20" s="14">
        <f>+VLOOKUP($B20,Gesamt!$A$5:$K$305,9,FALSE)</f>
        <v>0</v>
      </c>
      <c r="L20" s="14">
        <f t="shared" si="1"/>
        <v>163.91</v>
      </c>
      <c r="M20">
        <f t="shared" si="2"/>
        <v>-163.91</v>
      </c>
      <c r="N20" s="12"/>
      <c r="O20" s="12"/>
    </row>
    <row r="21" spans="1:15" ht="12.75">
      <c r="A21">
        <f t="shared" si="0"/>
        <v>15</v>
      </c>
      <c r="B21" s="16">
        <v>310</v>
      </c>
      <c r="C21" s="2" t="str">
        <f>+VLOOKUP($B21,Gesamt!$A$5:$D$305,2,FALSE)</f>
        <v>Roeben</v>
      </c>
      <c r="D21" s="2" t="str">
        <f>+VLOOKUP($B21,Gesamt!$A$5:$D$305,3,FALSE)</f>
        <v>Frank</v>
      </c>
      <c r="E21" s="1" t="str">
        <f>+VLOOKUP($B21,Gesamt!$A$5:$D$305,4,FALSE)</f>
        <v>Simmerath</v>
      </c>
      <c r="F21" s="14">
        <f>+VLOOKUP($B21,Gesamt!$A$5:$F$305,5,FALSE)</f>
        <v>40.96</v>
      </c>
      <c r="G21" s="14">
        <f>+VLOOKUP($B21,Gesamt!$A$5:$G$305,6,FALSE)</f>
        <v>40.83</v>
      </c>
      <c r="H21" s="14">
        <f>+VLOOKUP($B21,Gesamt!$A$5:$H$305,7,FALSE)</f>
        <v>41.14</v>
      </c>
      <c r="I21" s="14">
        <f>+VLOOKUP($B21,Gesamt!$A$5:$I$305,8,FALSE)</f>
        <v>41</v>
      </c>
      <c r="J21" s="14">
        <f>+VLOOKUP($B21,Gesamt!$A$5:$K$305,9,FALSE)</f>
        <v>0</v>
      </c>
      <c r="K21" s="14">
        <f>+VLOOKUP($B21,Gesamt!$A$5:$K$305,9,FALSE)</f>
        <v>0</v>
      </c>
      <c r="L21" s="14">
        <f t="shared" si="1"/>
        <v>163.93</v>
      </c>
      <c r="M21">
        <f t="shared" si="2"/>
        <v>-163.93</v>
      </c>
      <c r="N21" s="12"/>
      <c r="O21" s="12"/>
    </row>
    <row r="22" spans="1:15" ht="12.75">
      <c r="A22">
        <f t="shared" si="0"/>
        <v>16</v>
      </c>
      <c r="B22" s="16">
        <v>359</v>
      </c>
      <c r="C22" s="2" t="str">
        <f>+VLOOKUP($B22,Gesamt!$A$5:$D$305,2,FALSE)</f>
        <v>Leismann</v>
      </c>
      <c r="D22" s="2" t="str">
        <f>+VLOOKUP($B22,Gesamt!$A$5:$D$305,3,FALSE)</f>
        <v>Pascal</v>
      </c>
      <c r="E22" s="1" t="str">
        <f>+VLOOKUP($B22,Gesamt!$A$5:$D$305,4,FALSE)</f>
        <v>Mettingen</v>
      </c>
      <c r="F22" s="14">
        <f>+VLOOKUP($B22,Gesamt!$A$5:$F$305,5,FALSE)</f>
        <v>41.02</v>
      </c>
      <c r="G22" s="14">
        <f>+VLOOKUP($B22,Gesamt!$A$5:$G$305,6,FALSE)</f>
        <v>40.72</v>
      </c>
      <c r="H22" s="14">
        <f>+VLOOKUP($B22,Gesamt!$A$5:$H$305,7,FALSE)</f>
        <v>41.16</v>
      </c>
      <c r="I22" s="14">
        <f>+VLOOKUP($B22,Gesamt!$A$5:$I$305,8,FALSE)</f>
        <v>41.11</v>
      </c>
      <c r="J22" s="14">
        <f>+VLOOKUP($B22,Gesamt!$A$5:$K$305,9,FALSE)</f>
        <v>0</v>
      </c>
      <c r="K22" s="14">
        <f>+VLOOKUP($B22,Gesamt!$A$5:$K$305,9,FALSE)</f>
        <v>0</v>
      </c>
      <c r="L22" s="14">
        <f t="shared" si="1"/>
        <v>164.01</v>
      </c>
      <c r="M22">
        <f t="shared" si="2"/>
        <v>-164.01</v>
      </c>
      <c r="N22" s="12"/>
      <c r="O22" s="12"/>
    </row>
    <row r="23" spans="1:13" ht="12.75">
      <c r="A23">
        <f t="shared" si="0"/>
        <v>17</v>
      </c>
      <c r="B23" s="16">
        <v>327</v>
      </c>
      <c r="C23" s="2" t="str">
        <f>+VLOOKUP($B23,Gesamt!$A$5:$D$305,2,FALSE)</f>
        <v>Kirchmeyer</v>
      </c>
      <c r="D23" s="2" t="str">
        <f>+VLOOKUP($B23,Gesamt!$A$5:$D$305,3,FALSE)</f>
        <v>Julia</v>
      </c>
      <c r="E23" s="1" t="str">
        <f>+VLOOKUP($B23,Gesamt!$A$5:$D$305,4,FALSE)</f>
        <v>Viersen</v>
      </c>
      <c r="F23" s="14">
        <f>+VLOOKUP($B23,Gesamt!$A$5:$F$305,5,FALSE)</f>
        <v>41.02</v>
      </c>
      <c r="G23" s="14">
        <f>+VLOOKUP($B23,Gesamt!$A$5:$G$305,6,FALSE)</f>
        <v>40.71</v>
      </c>
      <c r="H23" s="14">
        <f>+VLOOKUP($B23,Gesamt!$A$5:$H$305,7,FALSE)</f>
        <v>41.16</v>
      </c>
      <c r="I23" s="14">
        <f>+VLOOKUP($B23,Gesamt!$A$5:$I$305,8,FALSE)</f>
        <v>41.13</v>
      </c>
      <c r="J23" s="14">
        <f>+VLOOKUP($B23,Gesamt!$A$5:$K$305,9,FALSE)</f>
        <v>0</v>
      </c>
      <c r="K23" s="14">
        <f>+VLOOKUP($B23,Gesamt!$A$5:$K$305,9,FALSE)</f>
        <v>0</v>
      </c>
      <c r="L23" s="14">
        <f t="shared" si="1"/>
        <v>164.02</v>
      </c>
      <c r="M23">
        <f t="shared" si="2"/>
        <v>-164.02</v>
      </c>
    </row>
    <row r="24" spans="1:13" ht="12.75">
      <c r="A24">
        <f t="shared" si="0"/>
        <v>18</v>
      </c>
      <c r="B24" s="16">
        <v>336</v>
      </c>
      <c r="C24" s="2" t="str">
        <f>+VLOOKUP($B24,Gesamt!$A$5:$D$305,2,FALSE)</f>
        <v>Brüning</v>
      </c>
      <c r="D24" s="2" t="str">
        <f>+VLOOKUP($B24,Gesamt!$A$5:$D$305,3,FALSE)</f>
        <v>Jessica</v>
      </c>
      <c r="E24" s="1" t="str">
        <f>+VLOOKUP($B24,Gesamt!$A$5:$D$305,4,FALSE)</f>
        <v>Xanten</v>
      </c>
      <c r="F24" s="14">
        <f>+VLOOKUP($B24,Gesamt!$A$5:$F$305,5,FALSE)</f>
        <v>40.97</v>
      </c>
      <c r="G24" s="14">
        <f>+VLOOKUP($B24,Gesamt!$A$5:$G$305,6,FALSE)</f>
        <v>40.78</v>
      </c>
      <c r="H24" s="14">
        <f>+VLOOKUP($B24,Gesamt!$A$5:$H$305,7,FALSE)</f>
        <v>41.16</v>
      </c>
      <c r="I24" s="14">
        <f>+VLOOKUP($B24,Gesamt!$A$5:$I$305,8,FALSE)</f>
        <v>41.2</v>
      </c>
      <c r="J24" s="14">
        <f>+VLOOKUP($B24,Gesamt!$A$5:$K$305,9,FALSE)</f>
        <v>0</v>
      </c>
      <c r="K24" s="14">
        <f>+VLOOKUP($B24,Gesamt!$A$5:$K$305,9,FALSE)</f>
        <v>0</v>
      </c>
      <c r="L24" s="14">
        <f t="shared" si="1"/>
        <v>164.11</v>
      </c>
      <c r="M24">
        <f t="shared" si="2"/>
        <v>-164.11</v>
      </c>
    </row>
    <row r="25" spans="1:13" ht="12.75">
      <c r="A25">
        <f t="shared" si="0"/>
        <v>19</v>
      </c>
      <c r="B25" s="16">
        <v>371</v>
      </c>
      <c r="C25" s="2" t="str">
        <f>+VLOOKUP($B25,Gesamt!$A$5:$D$305,2,FALSE)</f>
        <v>Czajkowski</v>
      </c>
      <c r="D25" s="2" t="str">
        <f>+VLOOKUP($B25,Gesamt!$A$5:$D$305,3,FALSE)</f>
        <v>Max</v>
      </c>
      <c r="E25" s="1" t="str">
        <f>+VLOOKUP($B25,Gesamt!$A$5:$D$305,4,FALSE)</f>
        <v>Viersen</v>
      </c>
      <c r="F25" s="14">
        <f>+VLOOKUP($B25,Gesamt!$A$5:$F$305,5,FALSE)</f>
        <v>41.06</v>
      </c>
      <c r="G25" s="14">
        <f>+VLOOKUP($B25,Gesamt!$A$5:$G$305,6,FALSE)</f>
        <v>40.77</v>
      </c>
      <c r="H25" s="14">
        <f>+VLOOKUP($B25,Gesamt!$A$5:$H$305,7,FALSE)</f>
        <v>41.16</v>
      </c>
      <c r="I25" s="14">
        <f>+VLOOKUP($B25,Gesamt!$A$5:$I$305,8,FALSE)</f>
        <v>41.17</v>
      </c>
      <c r="J25" s="14">
        <f>+VLOOKUP($B25,Gesamt!$A$5:$K$305,9,FALSE)</f>
        <v>0</v>
      </c>
      <c r="K25" s="14">
        <f>+VLOOKUP($B25,Gesamt!$A$5:$K$305,9,FALSE)</f>
        <v>0</v>
      </c>
      <c r="L25" s="14">
        <f t="shared" si="1"/>
        <v>164.16000000000003</v>
      </c>
      <c r="M25">
        <f t="shared" si="2"/>
        <v>-164.16000000000003</v>
      </c>
    </row>
    <row r="26" spans="1:13" ht="12.75">
      <c r="A26">
        <f t="shared" si="0"/>
        <v>20</v>
      </c>
      <c r="B26" s="16">
        <v>326</v>
      </c>
      <c r="C26" s="2" t="str">
        <f>+VLOOKUP($B26,Gesamt!$A$5:$D$305,2,FALSE)</f>
        <v>Schröer</v>
      </c>
      <c r="D26" s="2" t="str">
        <f>+VLOOKUP($B26,Gesamt!$A$5:$D$305,3,FALSE)</f>
        <v>Sabrina</v>
      </c>
      <c r="E26" s="1" t="str">
        <f>+VLOOKUP($B26,Gesamt!$A$5:$D$305,4,FALSE)</f>
        <v>Mettingen</v>
      </c>
      <c r="F26" s="14">
        <f>+VLOOKUP($B26,Gesamt!$A$5:$F$305,5,FALSE)</f>
        <v>40.72</v>
      </c>
      <c r="G26" s="14">
        <f>+VLOOKUP($B26,Gesamt!$A$5:$G$305,6,FALSE)</f>
        <v>41.02</v>
      </c>
      <c r="H26" s="14">
        <f>+VLOOKUP($B26,Gesamt!$A$5:$H$305,7,FALSE)</f>
        <v>41.11</v>
      </c>
      <c r="I26" s="14">
        <f>+VLOOKUP($B26,Gesamt!$A$5:$I$305,8,FALSE)</f>
        <v>41.41</v>
      </c>
      <c r="J26" s="14">
        <f>+VLOOKUP($B26,Gesamt!$A$5:$K$305,9,FALSE)</f>
        <v>0</v>
      </c>
      <c r="K26" s="14">
        <f>+VLOOKUP($B26,Gesamt!$A$5:$K$305,9,FALSE)</f>
        <v>0</v>
      </c>
      <c r="L26" s="14">
        <f t="shared" si="1"/>
        <v>164.26</v>
      </c>
      <c r="M26">
        <f t="shared" si="2"/>
        <v>-164.26</v>
      </c>
    </row>
    <row r="27" spans="1:13" ht="12.75">
      <c r="A27">
        <f t="shared" si="0"/>
        <v>21</v>
      </c>
      <c r="B27" s="16">
        <v>314</v>
      </c>
      <c r="C27" s="2" t="str">
        <f>+VLOOKUP($B27,Gesamt!$A$5:$D$305,2,FALSE)</f>
        <v>Menden</v>
      </c>
      <c r="D27" s="2" t="str">
        <f>+VLOOKUP($B27,Gesamt!$A$5:$D$305,3,FALSE)</f>
        <v>Sabrina</v>
      </c>
      <c r="E27" s="1" t="str">
        <f>+VLOOKUP($B27,Gesamt!$A$5:$D$305,4,FALSE)</f>
        <v>Sankt Augustin</v>
      </c>
      <c r="F27" s="14">
        <f>+VLOOKUP($B27,Gesamt!$A$5:$F$305,5,FALSE)</f>
        <v>40.84</v>
      </c>
      <c r="G27" s="14">
        <f>+VLOOKUP($B27,Gesamt!$A$5:$G$305,6,FALSE)</f>
        <v>40.96</v>
      </c>
      <c r="H27" s="14">
        <f>+VLOOKUP($B27,Gesamt!$A$5:$H$305,7,FALSE)</f>
        <v>41</v>
      </c>
      <c r="I27" s="14">
        <f>+VLOOKUP($B27,Gesamt!$A$5:$I$305,8,FALSE)</f>
        <v>41.48</v>
      </c>
      <c r="J27" s="14">
        <f>+VLOOKUP($B27,Gesamt!$A$5:$K$305,9,FALSE)</f>
        <v>0</v>
      </c>
      <c r="K27" s="14">
        <f>+VLOOKUP($B27,Gesamt!$A$5:$K$305,9,FALSE)</f>
        <v>0</v>
      </c>
      <c r="L27" s="14">
        <f t="shared" si="1"/>
        <v>164.28</v>
      </c>
      <c r="M27">
        <f t="shared" si="2"/>
        <v>-164.28</v>
      </c>
    </row>
    <row r="28" spans="1:13" ht="12.75">
      <c r="A28">
        <f t="shared" si="0"/>
        <v>22</v>
      </c>
      <c r="B28" s="16">
        <v>318</v>
      </c>
      <c r="C28" s="2" t="str">
        <f>+VLOOKUP($B28,Gesamt!$A$5:$D$305,2,FALSE)</f>
        <v>Hummels</v>
      </c>
      <c r="D28" s="2" t="str">
        <f>+VLOOKUP($B28,Gesamt!$A$5:$D$305,3,FALSE)</f>
        <v>Michael</v>
      </c>
      <c r="E28" s="1" t="str">
        <f>+VLOOKUP($B28,Gesamt!$A$5:$D$305,4,FALSE)</f>
        <v>Stromberg</v>
      </c>
      <c r="F28" s="14">
        <f>+VLOOKUP($B28,Gesamt!$A$5:$F$305,5,FALSE)</f>
        <v>41.03</v>
      </c>
      <c r="G28" s="14">
        <f>+VLOOKUP($B28,Gesamt!$A$5:$G$305,6,FALSE)</f>
        <v>40.9</v>
      </c>
      <c r="H28" s="14">
        <f>+VLOOKUP($B28,Gesamt!$A$5:$H$305,7,FALSE)</f>
        <v>41.29</v>
      </c>
      <c r="I28" s="14">
        <f>+VLOOKUP($B28,Gesamt!$A$5:$I$305,8,FALSE)</f>
        <v>41.16</v>
      </c>
      <c r="J28" s="14">
        <f>+VLOOKUP($B28,Gesamt!$A$5:$K$305,9,FALSE)</f>
        <v>0</v>
      </c>
      <c r="K28" s="14">
        <f>+VLOOKUP($B28,Gesamt!$A$5:$K$305,9,FALSE)</f>
        <v>0</v>
      </c>
      <c r="L28" s="14">
        <f t="shared" si="1"/>
        <v>164.38</v>
      </c>
      <c r="M28">
        <f t="shared" si="2"/>
        <v>-164.38</v>
      </c>
    </row>
    <row r="29" spans="1:13" ht="12.75">
      <c r="A29">
        <f t="shared" si="0"/>
        <v>23</v>
      </c>
      <c r="B29" s="16">
        <v>350</v>
      </c>
      <c r="C29" s="2" t="str">
        <f>+VLOOKUP($B29,Gesamt!$A$5:$D$305,2,FALSE)</f>
        <v>Hollunder</v>
      </c>
      <c r="D29" s="2" t="str">
        <f>+VLOOKUP($B29,Gesamt!$A$5:$D$305,3,FALSE)</f>
        <v>Katharina</v>
      </c>
      <c r="E29" s="1" t="str">
        <f>+VLOOKUP($B29,Gesamt!$A$5:$D$305,4,FALSE)</f>
        <v>Friedrichsfeld</v>
      </c>
      <c r="F29" s="14">
        <f>+VLOOKUP($B29,Gesamt!$A$5:$F$305,5,FALSE)</f>
        <v>41.18</v>
      </c>
      <c r="G29" s="14">
        <f>+VLOOKUP($B29,Gesamt!$A$5:$G$305,6,FALSE)</f>
        <v>40.96</v>
      </c>
      <c r="H29" s="14">
        <f>+VLOOKUP($B29,Gesamt!$A$5:$H$305,7,FALSE)</f>
        <v>41.31</v>
      </c>
      <c r="I29" s="14">
        <f>+VLOOKUP($B29,Gesamt!$A$5:$I$305,8,FALSE)</f>
        <v>41.23</v>
      </c>
      <c r="J29" s="14">
        <f>+VLOOKUP($B29,Gesamt!$A$5:$K$305,9,FALSE)</f>
        <v>0</v>
      </c>
      <c r="K29" s="14">
        <f>+VLOOKUP($B29,Gesamt!$A$5:$K$305,9,FALSE)</f>
        <v>0</v>
      </c>
      <c r="L29" s="14">
        <f t="shared" si="1"/>
        <v>164.68</v>
      </c>
      <c r="M29">
        <f t="shared" si="2"/>
        <v>-164.68</v>
      </c>
    </row>
    <row r="30" spans="1:13" ht="12.75">
      <c r="A30">
        <f t="shared" si="0"/>
        <v>24</v>
      </c>
      <c r="B30" s="16">
        <v>347</v>
      </c>
      <c r="C30" s="2" t="str">
        <f>+VLOOKUP($B30,Gesamt!$A$5:$D$305,2,FALSE)</f>
        <v>Harrer</v>
      </c>
      <c r="D30" s="2" t="str">
        <f>+VLOOKUP($B30,Gesamt!$A$5:$D$305,3,FALSE)</f>
        <v>Carina</v>
      </c>
      <c r="E30" s="1" t="str">
        <f>+VLOOKUP($B30,Gesamt!$A$5:$D$305,4,FALSE)</f>
        <v>Xanten</v>
      </c>
      <c r="F30" s="14">
        <f>+VLOOKUP($B30,Gesamt!$A$5:$F$305,5,FALSE)</f>
        <v>40.92</v>
      </c>
      <c r="G30" s="14">
        <f>+VLOOKUP($B30,Gesamt!$A$5:$G$305,6,FALSE)</f>
        <v>41.16</v>
      </c>
      <c r="H30" s="14">
        <f>+VLOOKUP($B30,Gesamt!$A$5:$H$305,7,FALSE)</f>
        <v>41.06</v>
      </c>
      <c r="I30" s="14">
        <f>+VLOOKUP($B30,Gesamt!$A$5:$I$305,8,FALSE)</f>
        <v>41.56</v>
      </c>
      <c r="J30" s="14">
        <f>+VLOOKUP($B30,Gesamt!$A$5:$K$305,9,FALSE)</f>
        <v>0</v>
      </c>
      <c r="K30" s="14">
        <f>+VLOOKUP($B30,Gesamt!$A$5:$K$305,9,FALSE)</f>
        <v>0</v>
      </c>
      <c r="L30" s="14">
        <f t="shared" si="1"/>
        <v>164.7</v>
      </c>
      <c r="M30">
        <f t="shared" si="2"/>
        <v>-164.7</v>
      </c>
    </row>
    <row r="31" spans="1:13" ht="12.75">
      <c r="A31">
        <f t="shared" si="0"/>
        <v>25</v>
      </c>
      <c r="B31" s="16">
        <v>328</v>
      </c>
      <c r="C31" s="2" t="str">
        <f>+VLOOKUP($B31,Gesamt!$A$5:$D$305,2,FALSE)</f>
        <v>Bollwerk</v>
      </c>
      <c r="D31" s="2" t="str">
        <f>+VLOOKUP($B31,Gesamt!$A$5:$D$305,3,FALSE)</f>
        <v>Joline</v>
      </c>
      <c r="E31" s="1" t="str">
        <f>+VLOOKUP($B31,Gesamt!$A$5:$D$305,4,FALSE)</f>
        <v>Friedrichsfeld</v>
      </c>
      <c r="F31" s="14">
        <f>+VLOOKUP($B31,Gesamt!$A$5:$F$305,5,FALSE)</f>
        <v>40.92</v>
      </c>
      <c r="G31" s="14">
        <f>+VLOOKUP($B31,Gesamt!$A$5:$G$305,6,FALSE)</f>
        <v>41.16</v>
      </c>
      <c r="H31" s="14">
        <f>+VLOOKUP($B31,Gesamt!$A$5:$H$305,7,FALSE)</f>
        <v>41.11</v>
      </c>
      <c r="I31" s="14">
        <f>+VLOOKUP($B31,Gesamt!$A$5:$I$305,8,FALSE)</f>
        <v>41.59</v>
      </c>
      <c r="J31" s="14">
        <f>+VLOOKUP($B31,Gesamt!$A$5:$K$305,9,FALSE)</f>
        <v>0</v>
      </c>
      <c r="K31" s="14">
        <f>+VLOOKUP($B31,Gesamt!$A$5:$K$305,9,FALSE)</f>
        <v>0</v>
      </c>
      <c r="L31" s="14">
        <f t="shared" si="1"/>
        <v>164.78</v>
      </c>
      <c r="M31">
        <f t="shared" si="2"/>
        <v>-164.78</v>
      </c>
    </row>
    <row r="32" spans="1:13" ht="12.75">
      <c r="A32">
        <f t="shared" si="0"/>
        <v>26</v>
      </c>
      <c r="B32" s="16">
        <v>354</v>
      </c>
      <c r="C32" s="2" t="str">
        <f>+VLOOKUP($B32,Gesamt!$A$5:$D$305,2,FALSE)</f>
        <v>Tiggelkamp</v>
      </c>
      <c r="D32" s="2" t="str">
        <f>+VLOOKUP($B32,Gesamt!$A$5:$D$305,3,FALSE)</f>
        <v>Dorian</v>
      </c>
      <c r="E32" s="1" t="str">
        <f>+VLOOKUP($B32,Gesamt!$A$5:$D$305,4,FALSE)</f>
        <v>Kamp-Lintfort</v>
      </c>
      <c r="F32" s="14">
        <f>+VLOOKUP($B32,Gesamt!$A$5:$F$305,5,FALSE)</f>
        <v>41.02</v>
      </c>
      <c r="G32" s="14">
        <f>+VLOOKUP($B32,Gesamt!$A$5:$G$305,6,FALSE)</f>
        <v>41.16</v>
      </c>
      <c r="H32" s="14">
        <f>+VLOOKUP($B32,Gesamt!$A$5:$H$305,7,FALSE)</f>
        <v>41.16</v>
      </c>
      <c r="I32" s="14">
        <f>+VLOOKUP($B32,Gesamt!$A$5:$I$305,8,FALSE)</f>
        <v>41.63</v>
      </c>
      <c r="J32" s="14">
        <f>+VLOOKUP($B32,Gesamt!$A$5:$K$305,9,FALSE)</f>
        <v>0</v>
      </c>
      <c r="K32" s="14">
        <f>+VLOOKUP($B32,Gesamt!$A$5:$K$305,9,FALSE)</f>
        <v>0</v>
      </c>
      <c r="L32" s="14">
        <f t="shared" si="1"/>
        <v>164.97</v>
      </c>
      <c r="M32">
        <f t="shared" si="2"/>
        <v>-164.97</v>
      </c>
    </row>
    <row r="33" spans="1:13" ht="12.75">
      <c r="A33">
        <f t="shared" si="0"/>
        <v>27</v>
      </c>
      <c r="B33" s="16">
        <v>411</v>
      </c>
      <c r="C33" s="2" t="str">
        <f>+VLOOKUP($B33,Gesamt!$A$5:$D$305,2,FALSE)</f>
        <v>Westermann</v>
      </c>
      <c r="D33" s="2" t="str">
        <f>+VLOOKUP($B33,Gesamt!$A$5:$D$305,3,FALSE)</f>
        <v>Martin</v>
      </c>
      <c r="E33" s="1" t="str">
        <f>+VLOOKUP($B33,Gesamt!$A$5:$D$305,4,FALSE)</f>
        <v>Overath</v>
      </c>
      <c r="F33" s="14">
        <f>+VLOOKUP($B33,Gesamt!$A$5:$F$305,5,FALSE)</f>
        <v>40.93</v>
      </c>
      <c r="G33" s="14">
        <f>+VLOOKUP($B33,Gesamt!$A$5:$G$305,6,FALSE)</f>
        <v>41.15</v>
      </c>
      <c r="H33" s="14">
        <f>+VLOOKUP($B33,Gesamt!$A$5:$H$305,7,FALSE)</f>
        <v>41.27</v>
      </c>
      <c r="I33" s="14">
        <f>+VLOOKUP($B33,Gesamt!$A$5:$I$305,8,FALSE)</f>
        <v>41.65</v>
      </c>
      <c r="J33" s="14">
        <f>+VLOOKUP($B33,Gesamt!$A$5:$K$305,9,FALSE)</f>
        <v>0</v>
      </c>
      <c r="K33" s="14">
        <f>+VLOOKUP($B33,Gesamt!$A$5:$K$305,9,FALSE)</f>
        <v>0</v>
      </c>
      <c r="L33" s="14">
        <f t="shared" si="1"/>
        <v>165</v>
      </c>
      <c r="M33">
        <f t="shared" si="2"/>
        <v>-165</v>
      </c>
    </row>
    <row r="34" spans="1:13" ht="12.75">
      <c r="A34">
        <f t="shared" si="0"/>
        <v>28</v>
      </c>
      <c r="B34" s="16">
        <v>325</v>
      </c>
      <c r="C34" s="2" t="str">
        <f>+VLOOKUP($B34,Gesamt!$A$5:$D$305,2,FALSE)</f>
        <v>van Limbeck</v>
      </c>
      <c r="D34" s="2" t="str">
        <f>+VLOOKUP($B34,Gesamt!$A$5:$D$305,3,FALSE)</f>
        <v>Lena</v>
      </c>
      <c r="E34" s="1" t="str">
        <f>+VLOOKUP($B34,Gesamt!$A$5:$D$305,4,FALSE)</f>
        <v>Friedrichsfeld</v>
      </c>
      <c r="F34" s="14">
        <f>+VLOOKUP($B34,Gesamt!$A$5:$F$305,5,FALSE)</f>
        <v>41.22</v>
      </c>
      <c r="G34" s="14">
        <f>+VLOOKUP($B34,Gesamt!$A$5:$G$305,6,FALSE)</f>
        <v>41.1</v>
      </c>
      <c r="H34" s="14">
        <f>+VLOOKUP($B34,Gesamt!$A$5:$H$305,7,FALSE)</f>
        <v>41.41</v>
      </c>
      <c r="I34" s="14">
        <f>+VLOOKUP($B34,Gesamt!$A$5:$I$305,8,FALSE)</f>
        <v>41.51</v>
      </c>
      <c r="J34" s="14">
        <f>+VLOOKUP($B34,Gesamt!$A$5:$K$305,9,FALSE)</f>
        <v>0</v>
      </c>
      <c r="K34" s="14">
        <f>+VLOOKUP($B34,Gesamt!$A$5:$K$305,9,FALSE)</f>
        <v>0</v>
      </c>
      <c r="L34" s="14">
        <f t="shared" si="1"/>
        <v>165.23999999999998</v>
      </c>
      <c r="M34">
        <f t="shared" si="2"/>
        <v>-165.23999999999998</v>
      </c>
    </row>
    <row r="35" spans="1:13" ht="12.75">
      <c r="A35">
        <f t="shared" si="0"/>
        <v>29</v>
      </c>
      <c r="B35" s="16">
        <v>338</v>
      </c>
      <c r="C35" s="2" t="str">
        <f>+VLOOKUP($B35,Gesamt!$A$5:$D$305,2,FALSE)</f>
        <v>Diersmann</v>
      </c>
      <c r="D35" s="2" t="str">
        <f>+VLOOKUP($B35,Gesamt!$A$5:$D$305,3,FALSE)</f>
        <v>Florian</v>
      </c>
      <c r="E35" s="1" t="str">
        <f>+VLOOKUP($B35,Gesamt!$A$5:$D$305,4,FALSE)</f>
        <v>Schledehausen</v>
      </c>
      <c r="F35" s="14">
        <f>+VLOOKUP($B35,Gesamt!$A$5:$F$305,5,FALSE)</f>
        <v>41.05</v>
      </c>
      <c r="G35" s="14">
        <f>+VLOOKUP($B35,Gesamt!$A$5:$G$305,6,FALSE)</f>
        <v>41.27</v>
      </c>
      <c r="H35" s="14">
        <f>+VLOOKUP($B35,Gesamt!$A$5:$H$305,7,FALSE)</f>
        <v>41.3</v>
      </c>
      <c r="I35" s="14">
        <f>+VLOOKUP($B35,Gesamt!$A$5:$I$305,8,FALSE)</f>
        <v>41.7</v>
      </c>
      <c r="J35" s="14">
        <f>+VLOOKUP($B35,Gesamt!$A$5:$K$305,9,FALSE)</f>
        <v>0</v>
      </c>
      <c r="K35" s="14">
        <f>+VLOOKUP($B35,Gesamt!$A$5:$K$305,9,FALSE)</f>
        <v>0</v>
      </c>
      <c r="L35" s="14">
        <f t="shared" si="1"/>
        <v>165.32</v>
      </c>
      <c r="M35">
        <f t="shared" si="2"/>
        <v>-165.32</v>
      </c>
    </row>
    <row r="36" spans="1:13" ht="12.75">
      <c r="A36">
        <f t="shared" si="0"/>
        <v>30</v>
      </c>
      <c r="B36" s="16">
        <v>309</v>
      </c>
      <c r="C36" s="2" t="str">
        <f>+VLOOKUP($B36,Gesamt!$A$5:$D$305,2,FALSE)</f>
        <v>Kramer</v>
      </c>
      <c r="D36" s="2" t="str">
        <f>+VLOOKUP($B36,Gesamt!$A$5:$D$305,3,FALSE)</f>
        <v>Christian</v>
      </c>
      <c r="E36" s="1" t="str">
        <f>+VLOOKUP($B36,Gesamt!$A$5:$D$305,4,FALSE)</f>
        <v>Friedrichsfeld</v>
      </c>
      <c r="F36" s="14">
        <f>+VLOOKUP($B36,Gesamt!$A$5:$F$305,5,FALSE)</f>
        <v>41.06</v>
      </c>
      <c r="G36" s="14">
        <f>+VLOOKUP($B36,Gesamt!$A$5:$G$305,6,FALSE)</f>
        <v>41.3</v>
      </c>
      <c r="H36" s="14">
        <f>+VLOOKUP($B36,Gesamt!$A$5:$H$305,7,FALSE)</f>
        <v>41.31</v>
      </c>
      <c r="I36" s="14">
        <f>+VLOOKUP($B36,Gesamt!$A$5:$I$305,8,FALSE)</f>
        <v>41.7</v>
      </c>
      <c r="J36" s="14">
        <f>+VLOOKUP($B36,Gesamt!$A$5:$K$305,9,FALSE)</f>
        <v>0</v>
      </c>
      <c r="K36" s="14">
        <f>+VLOOKUP($B36,Gesamt!$A$5:$K$305,9,FALSE)</f>
        <v>0</v>
      </c>
      <c r="L36" s="14">
        <f t="shared" si="1"/>
        <v>165.37</v>
      </c>
      <c r="M36">
        <f t="shared" si="2"/>
        <v>-165.37</v>
      </c>
    </row>
    <row r="37" spans="1:13" ht="12.75">
      <c r="A37">
        <f t="shared" si="0"/>
        <v>31</v>
      </c>
      <c r="B37" s="16">
        <v>319</v>
      </c>
      <c r="C37" s="2" t="str">
        <f>+VLOOKUP($B37,Gesamt!$A$5:$D$305,2,FALSE)</f>
        <v>Walenciak</v>
      </c>
      <c r="D37" s="2" t="str">
        <f>+VLOOKUP($B37,Gesamt!$A$5:$D$305,3,FALSE)</f>
        <v>André</v>
      </c>
      <c r="E37" s="1" t="str">
        <f>+VLOOKUP($B37,Gesamt!$A$5:$D$305,4,FALSE)</f>
        <v>Viersen</v>
      </c>
      <c r="F37" s="14">
        <f>+VLOOKUP($B37,Gesamt!$A$5:$F$305,5,FALSE)</f>
        <v>41.16</v>
      </c>
      <c r="G37" s="14">
        <f>+VLOOKUP($B37,Gesamt!$A$5:$G$305,6,FALSE)</f>
        <v>41.43</v>
      </c>
      <c r="H37" s="14">
        <f>+VLOOKUP($B37,Gesamt!$A$5:$H$305,7,FALSE)</f>
        <v>41.3</v>
      </c>
      <c r="I37" s="14">
        <f>+VLOOKUP($B37,Gesamt!$A$5:$I$305,8,FALSE)</f>
        <v>41.77</v>
      </c>
      <c r="J37" s="14">
        <f>+VLOOKUP($B37,Gesamt!$A$5:$K$305,9,FALSE)</f>
        <v>0</v>
      </c>
      <c r="K37" s="14">
        <f>+VLOOKUP($B37,Gesamt!$A$5:$K$305,9,FALSE)</f>
        <v>0</v>
      </c>
      <c r="L37" s="14">
        <f t="shared" si="1"/>
        <v>165.66</v>
      </c>
      <c r="M37">
        <f t="shared" si="2"/>
        <v>-165.66</v>
      </c>
    </row>
    <row r="38" spans="1:13" ht="12.75">
      <c r="A38">
        <f t="shared" si="0"/>
        <v>32</v>
      </c>
      <c r="B38" s="46">
        <v>418</v>
      </c>
      <c r="C38" s="2" t="str">
        <f>+VLOOKUP($B38,Gesamt!$A$5:$D$305,2,FALSE)</f>
        <v>Becher</v>
      </c>
      <c r="D38" s="2" t="str">
        <f>+VLOOKUP($B38,Gesamt!$A$5:$D$305,3,FALSE)</f>
        <v>Jennifer</v>
      </c>
      <c r="E38" s="1" t="str">
        <f>+VLOOKUP($B38,Gesamt!$A$5:$D$305,4,FALSE)</f>
        <v>Overath</v>
      </c>
      <c r="F38" s="14">
        <f>+VLOOKUP($B38,Gesamt!$A$5:$F$305,5,FALSE)</f>
        <v>40.91</v>
      </c>
      <c r="G38" s="14">
        <f>+VLOOKUP($B38,Gesamt!$A$5:$G$305,6,FALSE)</f>
        <v>40.8</v>
      </c>
      <c r="H38" s="14">
        <f>+VLOOKUP($B38,Gesamt!$A$5:$H$305,7,FALSE)</f>
        <v>99.99</v>
      </c>
      <c r="I38" s="14">
        <v>99</v>
      </c>
      <c r="J38" s="14">
        <f>+VLOOKUP($B38,Gesamt!$A$5:$K$305,9,FALSE)</f>
        <v>0</v>
      </c>
      <c r="K38" s="14">
        <f>+VLOOKUP($B38,Gesamt!$A$5:$K$305,9,FALSE)</f>
        <v>0</v>
      </c>
      <c r="L38" s="14">
        <f t="shared" si="1"/>
        <v>280.7</v>
      </c>
      <c r="M38">
        <f t="shared" si="2"/>
        <v>-280.7</v>
      </c>
    </row>
    <row r="39" spans="2:12" ht="12.75">
      <c r="B39" s="16"/>
      <c r="C39" s="2"/>
      <c r="D39" s="2"/>
      <c r="F39" s="14"/>
      <c r="G39" s="14"/>
      <c r="H39" s="14"/>
      <c r="I39" s="14"/>
      <c r="J39" s="14"/>
      <c r="K39" s="14"/>
      <c r="L39" s="14"/>
    </row>
    <row r="40" spans="2:12" ht="12.75">
      <c r="B40" s="16"/>
      <c r="C40" s="2"/>
      <c r="D40" s="2"/>
      <c r="F40" s="14"/>
      <c r="G40" s="14"/>
      <c r="H40" s="14"/>
      <c r="I40" s="14"/>
      <c r="J40" s="14"/>
      <c r="K40" s="14"/>
      <c r="L40" s="14"/>
    </row>
    <row r="41" spans="2:12" ht="12.75">
      <c r="B41" s="16"/>
      <c r="C41" s="2"/>
      <c r="D41" s="2"/>
      <c r="F41" s="14"/>
      <c r="G41" s="14"/>
      <c r="H41" s="14"/>
      <c r="I41" s="14"/>
      <c r="J41" s="14"/>
      <c r="K41" s="14"/>
      <c r="L41" s="14"/>
    </row>
    <row r="42" spans="2:12" ht="12.75">
      <c r="B42" s="16"/>
      <c r="C42" s="2"/>
      <c r="D42" s="2"/>
      <c r="F42" s="14"/>
      <c r="G42" s="14"/>
      <c r="H42" s="14"/>
      <c r="I42" s="14"/>
      <c r="J42" s="14"/>
      <c r="K42" s="14"/>
      <c r="L42" s="14"/>
    </row>
    <row r="43" spans="2:12" ht="12.75">
      <c r="B43" s="16"/>
      <c r="C43" s="2"/>
      <c r="D43" s="2"/>
      <c r="F43" s="14"/>
      <c r="G43" s="14"/>
      <c r="H43" s="14"/>
      <c r="I43" s="14"/>
      <c r="J43" s="14"/>
      <c r="K43" s="14"/>
      <c r="L43" s="14"/>
    </row>
    <row r="44" spans="3:12" ht="12.75">
      <c r="C44" s="2"/>
      <c r="D44" s="2"/>
      <c r="F44" s="14"/>
      <c r="G44" s="14"/>
      <c r="H44" s="14"/>
      <c r="I44" s="14"/>
      <c r="J44" s="14"/>
      <c r="K44" s="14"/>
      <c r="L44" s="14"/>
    </row>
    <row r="45" spans="3:12" ht="12.75">
      <c r="C45" s="2"/>
      <c r="D45" s="2"/>
      <c r="F45" s="14"/>
      <c r="G45" s="14"/>
      <c r="H45" s="14"/>
      <c r="I45" s="14"/>
      <c r="J45" s="14"/>
      <c r="K45" s="14"/>
      <c r="L45" s="14"/>
    </row>
    <row r="46" spans="3:12" ht="12.75">
      <c r="C46" s="2"/>
      <c r="D46" s="2"/>
      <c r="F46" s="14"/>
      <c r="G46" s="14"/>
      <c r="H46" s="14"/>
      <c r="I46" s="14"/>
      <c r="J46" s="14"/>
      <c r="K46" s="14"/>
      <c r="L46" s="14"/>
    </row>
    <row r="47" spans="3:12" ht="12.75">
      <c r="C47" s="2"/>
      <c r="D47" s="2"/>
      <c r="F47" s="14"/>
      <c r="G47" s="14"/>
      <c r="H47" s="14"/>
      <c r="I47" s="14"/>
      <c r="J47" s="14"/>
      <c r="K47" s="14"/>
      <c r="L47" s="14"/>
    </row>
    <row r="48" spans="3:12" ht="12.75">
      <c r="C48" s="2"/>
      <c r="D48" s="2"/>
      <c r="F48" s="14"/>
      <c r="G48" s="14"/>
      <c r="H48" s="14"/>
      <c r="I48" s="14"/>
      <c r="J48" s="14"/>
      <c r="K48" s="14"/>
      <c r="L48" s="14"/>
    </row>
    <row r="49" spans="3:12" ht="12.75">
      <c r="C49" s="2"/>
      <c r="D49" s="2"/>
      <c r="F49" s="14"/>
      <c r="G49" s="14"/>
      <c r="H49" s="14"/>
      <c r="I49" s="14"/>
      <c r="J49" s="14"/>
      <c r="K49" s="14"/>
      <c r="L49" s="14"/>
    </row>
    <row r="50" spans="3:12" ht="12.75">
      <c r="C50" s="2"/>
      <c r="D50" s="2"/>
      <c r="F50" s="14"/>
      <c r="G50" s="14"/>
      <c r="H50" s="14"/>
      <c r="I50" s="14"/>
      <c r="J50" s="14"/>
      <c r="K50" s="14"/>
      <c r="L50" s="14"/>
    </row>
    <row r="51" spans="3:12" ht="12.75">
      <c r="C51" s="2"/>
      <c r="D51" s="2"/>
      <c r="F51" s="14"/>
      <c r="G51" s="14"/>
      <c r="H51" s="14"/>
      <c r="I51" s="14"/>
      <c r="J51" s="14"/>
      <c r="K51" s="14"/>
      <c r="L51" s="14"/>
    </row>
    <row r="52" spans="3:12" ht="12.75">
      <c r="C52" s="2"/>
      <c r="D52" s="2"/>
      <c r="F52" s="14"/>
      <c r="G52" s="14"/>
      <c r="H52" s="14"/>
      <c r="I52" s="14"/>
      <c r="J52" s="14"/>
      <c r="K52" s="14"/>
      <c r="L52" s="14"/>
    </row>
    <row r="53" spans="3:12" ht="12.75">
      <c r="C53" s="2"/>
      <c r="D53" s="2"/>
      <c r="F53" s="14"/>
      <c r="G53" s="14"/>
      <c r="H53" s="14"/>
      <c r="I53" s="14"/>
      <c r="J53" s="14"/>
      <c r="K53" s="14"/>
      <c r="L53" s="14"/>
    </row>
    <row r="54" spans="3:12" ht="12.75">
      <c r="C54" s="2"/>
      <c r="D54" s="2"/>
      <c r="F54" s="14"/>
      <c r="G54" s="14"/>
      <c r="H54" s="14"/>
      <c r="I54" s="14"/>
      <c r="J54" s="14"/>
      <c r="K54" s="14"/>
      <c r="L54" s="14"/>
    </row>
    <row r="55" spans="3:12" ht="12.75">
      <c r="C55" s="2"/>
      <c r="D55" s="2"/>
      <c r="F55" s="14"/>
      <c r="G55" s="14"/>
      <c r="H55" s="14"/>
      <c r="I55" s="14"/>
      <c r="J55" s="14"/>
      <c r="K55" s="14"/>
      <c r="L55" s="14"/>
    </row>
    <row r="56" spans="3:12" ht="12.75">
      <c r="C56" s="2"/>
      <c r="D56" s="2"/>
      <c r="F56" s="14"/>
      <c r="G56" s="14"/>
      <c r="H56" s="14"/>
      <c r="I56" s="14"/>
      <c r="J56" s="14"/>
      <c r="K56" s="14"/>
      <c r="L56" s="14"/>
    </row>
    <row r="57" spans="3:12" ht="12.75">
      <c r="C57" s="2"/>
      <c r="D57" s="2"/>
      <c r="F57" s="14"/>
      <c r="G57" s="14"/>
      <c r="H57" s="14"/>
      <c r="I57" s="14"/>
      <c r="J57" s="14"/>
      <c r="K57" s="14"/>
      <c r="L57" s="14"/>
    </row>
    <row r="58" spans="3:12" ht="12.75">
      <c r="C58" s="2"/>
      <c r="D58" s="2"/>
      <c r="F58" s="14"/>
      <c r="G58" s="14"/>
      <c r="H58" s="14"/>
      <c r="I58" s="14"/>
      <c r="J58" s="14"/>
      <c r="K58" s="14"/>
      <c r="L58" s="14"/>
    </row>
    <row r="59" spans="3:12" ht="12.75">
      <c r="C59" s="2"/>
      <c r="D59" s="2"/>
      <c r="F59" s="14"/>
      <c r="G59" s="14"/>
      <c r="H59" s="14"/>
      <c r="I59" s="14"/>
      <c r="J59" s="14"/>
      <c r="K59" s="14"/>
      <c r="L59" s="14"/>
    </row>
    <row r="60" spans="3:12" ht="12.75">
      <c r="C60" s="2"/>
      <c r="D60" s="2"/>
      <c r="F60" s="14"/>
      <c r="G60" s="14"/>
      <c r="H60" s="14"/>
      <c r="I60" s="14"/>
      <c r="J60" s="14"/>
      <c r="K60" s="14"/>
      <c r="L60" s="14"/>
    </row>
    <row r="61" spans="3:12" ht="12.75">
      <c r="C61" s="2"/>
      <c r="D61" s="2"/>
      <c r="F61" s="14"/>
      <c r="G61" s="14"/>
      <c r="H61" s="14"/>
      <c r="I61" s="14"/>
      <c r="J61" s="14"/>
      <c r="K61" s="14"/>
      <c r="L61" s="14"/>
    </row>
  </sheetData>
  <autoFilter ref="A6:M47"/>
  <printOptions gridLines="1"/>
  <pageMargins left="0.5905511811023623" right="0.5905511811023623" top="1.3779527559055118" bottom="0.984251968503937" header="0.5118110236220472" footer="0.5118110236220472"/>
  <pageSetup fitToHeight="1" fitToWidth="1" horizontalDpi="300" verticalDpi="300" orientation="landscape" paperSize="9" scale="85" r:id="rId2"/>
  <headerFooter alignWithMargins="0">
    <oddHeader>&amp;CKerpener Seifenkistenrennen
&amp;A</oddHeader>
    <oddFooter>&amp;CSeite &amp;P von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3:O28"/>
  <sheetViews>
    <sheetView zoomScale="95" zoomScaleNormal="95" workbookViewId="0" topLeftCell="A1">
      <pane ySplit="6" topLeftCell="BM7" activePane="bottomLeft" state="frozen"/>
      <selection pane="topLeft" activeCell="A1" sqref="A1"/>
      <selection pane="bottomLeft" activeCell="A17" sqref="A17"/>
    </sheetView>
  </sheetViews>
  <sheetFormatPr defaultColWidth="11.421875" defaultRowHeight="12.75"/>
  <cols>
    <col min="1" max="1" width="5.28125" style="0" customWidth="1"/>
    <col min="2" max="2" width="8.421875" style="1" customWidth="1"/>
    <col min="3" max="3" width="18.8515625" style="0" customWidth="1"/>
    <col min="4" max="4" width="18.140625" style="0" customWidth="1"/>
    <col min="5" max="5" width="27.7109375" style="1" customWidth="1"/>
    <col min="6" max="11" width="11.421875" style="9" customWidth="1"/>
    <col min="12" max="12" width="11.421875" style="7" customWidth="1"/>
    <col min="13" max="13" width="11.57421875" style="0" hidden="1" customWidth="1"/>
    <col min="14" max="14" width="12.8515625" style="0" customWidth="1"/>
    <col min="15" max="15" width="13.421875" style="0" customWidth="1"/>
  </cols>
  <sheetData>
    <row r="3" ht="12.75">
      <c r="A3" t="s">
        <v>4</v>
      </c>
    </row>
    <row r="4" spans="1:11" ht="12.75">
      <c r="A4" t="s">
        <v>6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6" spans="1:15" ht="12.75">
      <c r="A6" s="3" t="s">
        <v>5</v>
      </c>
      <c r="B6" s="4" t="s">
        <v>0</v>
      </c>
      <c r="C6" s="3" t="s">
        <v>1</v>
      </c>
      <c r="D6" s="3" t="s">
        <v>7</v>
      </c>
      <c r="E6" s="4" t="s">
        <v>2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6" t="s">
        <v>3</v>
      </c>
      <c r="N6" s="13"/>
      <c r="O6" s="13"/>
    </row>
    <row r="7" spans="1:15" ht="12.75">
      <c r="A7">
        <f aca="true" t="shared" si="0" ref="A7:A15">IF(L7&gt;0,RANK(M7,M$1:M$65536),0)</f>
        <v>1</v>
      </c>
      <c r="B7" s="16">
        <v>513</v>
      </c>
      <c r="C7" s="2" t="str">
        <f>+VLOOKUP($B7,Gesamt!$A$5:$D$305,2,FALSE)</f>
        <v>Müller</v>
      </c>
      <c r="D7" s="2" t="str">
        <f>+VLOOKUP($B7,Gesamt!$A$5:$D$305,3,FALSE)</f>
        <v>Frederic</v>
      </c>
      <c r="E7" s="1" t="str">
        <f>+VLOOKUP($B7,Gesamt!$A$5:$D$305,4,FALSE)</f>
        <v>Simmerath</v>
      </c>
      <c r="F7" s="14">
        <f>+VLOOKUP($B7,Gesamt!$A$5:$F$305,5,FALSE)</f>
        <v>40.66</v>
      </c>
      <c r="G7" s="14">
        <f>+VLOOKUP($B7,Gesamt!$A$5:$G$305,6,FALSE)</f>
        <v>40.58</v>
      </c>
      <c r="H7" s="14">
        <f>+VLOOKUP($B7,Gesamt!$A$5:$H$305,7,FALSE)</f>
        <v>40.92</v>
      </c>
      <c r="I7" s="14">
        <f>+VLOOKUP($B7,Gesamt!$A$5:$I$305,8,FALSE)</f>
        <v>40.81</v>
      </c>
      <c r="J7" s="14">
        <f>+VLOOKUP($B7,Gesamt!$A$5:$K$305,9,FALSE)</f>
        <v>0</v>
      </c>
      <c r="K7" s="14">
        <f>+VLOOKUP($B7,Gesamt!$A$5:$K$305,10,FALSE)</f>
        <v>0</v>
      </c>
      <c r="L7" s="14">
        <f>SUM(F7*$F$4+G7*$G$4+H7*$H$4+I7*$I$4+J7*$J$4+K7*$K$4)</f>
        <v>162.97</v>
      </c>
      <c r="M7">
        <f aca="true" t="shared" si="1" ref="M7:M16">IF(L7&gt;0,L7*-1,-1000)</f>
        <v>-162.97</v>
      </c>
      <c r="N7" s="12"/>
      <c r="O7" s="12"/>
    </row>
    <row r="8" spans="1:15" ht="12.75">
      <c r="A8">
        <f t="shared" si="0"/>
        <v>2</v>
      </c>
      <c r="B8" s="16">
        <v>505</v>
      </c>
      <c r="C8" s="2" t="str">
        <f>+VLOOKUP($B8,Gesamt!$A$5:$D$305,2,FALSE)</f>
        <v>Gorgus</v>
      </c>
      <c r="D8" s="2" t="str">
        <f>+VLOOKUP($B8,Gesamt!$A$5:$D$305,3,FALSE)</f>
        <v>Sandra</v>
      </c>
      <c r="E8" s="1" t="str">
        <f>+VLOOKUP($B8,Gesamt!$A$5:$D$305,4,FALSE)</f>
        <v>Kerpen</v>
      </c>
      <c r="F8" s="14">
        <f>+VLOOKUP($B8,Gesamt!$A$5:$F$305,5,FALSE)</f>
        <v>40.35</v>
      </c>
      <c r="G8" s="14">
        <f>+VLOOKUP($B8,Gesamt!$A$5:$G$305,6,FALSE)</f>
        <v>40.79</v>
      </c>
      <c r="H8" s="14">
        <f>+VLOOKUP($B8,Gesamt!$A$5:$H$305,7,FALSE)</f>
        <v>40.74</v>
      </c>
      <c r="I8" s="14">
        <f>+VLOOKUP($B8,Gesamt!$A$5:$I$305,8,FALSE)</f>
        <v>41.11</v>
      </c>
      <c r="J8" s="14">
        <f>+VLOOKUP($B8,Gesamt!$A$5:$K$305,9,FALSE)</f>
        <v>0</v>
      </c>
      <c r="K8" s="14">
        <f>+VLOOKUP($B8,Gesamt!$A$5:$K$305,10,FALSE)</f>
        <v>0</v>
      </c>
      <c r="L8" s="14">
        <f aca="true" t="shared" si="2" ref="L8:L15">SUM(F8*$F$4+G8*$G$4+H8*$H$4+I8*$I$4+J8*$J$4+K8*$K$4)</f>
        <v>162.99</v>
      </c>
      <c r="M8">
        <f t="shared" si="1"/>
        <v>-162.99</v>
      </c>
      <c r="N8" s="12"/>
      <c r="O8" s="12"/>
    </row>
    <row r="9" spans="1:15" ht="12.75">
      <c r="A9">
        <f t="shared" si="0"/>
        <v>3</v>
      </c>
      <c r="B9" s="16">
        <v>501</v>
      </c>
      <c r="C9" s="2" t="str">
        <f>+VLOOKUP($B9,Gesamt!$A$5:$D$305,2,FALSE)</f>
        <v>Menden</v>
      </c>
      <c r="D9" s="2" t="str">
        <f>+VLOOKUP($B9,Gesamt!$A$5:$D$305,3,FALSE)</f>
        <v>Pascal</v>
      </c>
      <c r="E9" s="1" t="str">
        <f>+VLOOKUP($B9,Gesamt!$A$5:$D$305,4,FALSE)</f>
        <v>St. Augustin</v>
      </c>
      <c r="F9" s="14">
        <f>+VLOOKUP($B9,Gesamt!$A$5:$F$305,5,FALSE)</f>
        <v>40.4</v>
      </c>
      <c r="G9" s="14">
        <f>+VLOOKUP($B9,Gesamt!$A$5:$G$305,6,FALSE)</f>
        <v>40.74</v>
      </c>
      <c r="H9" s="14">
        <f>+VLOOKUP($B9,Gesamt!$A$5:$H$305,7,FALSE)</f>
        <v>40.77</v>
      </c>
      <c r="I9" s="14">
        <f>+VLOOKUP($B9,Gesamt!$A$5:$I$305,8,FALSE)</f>
        <v>41.17</v>
      </c>
      <c r="J9" s="14">
        <f>+VLOOKUP($B9,Gesamt!$A$5:$K$305,9,FALSE)</f>
        <v>0</v>
      </c>
      <c r="K9" s="14">
        <f>+VLOOKUP($B9,Gesamt!$A$5:$K$305,10,FALSE)</f>
        <v>0</v>
      </c>
      <c r="L9" s="14">
        <f t="shared" si="2"/>
        <v>163.07999999999998</v>
      </c>
      <c r="M9">
        <f t="shared" si="1"/>
        <v>-163.07999999999998</v>
      </c>
      <c r="N9" s="12"/>
      <c r="O9" s="12"/>
    </row>
    <row r="10" spans="1:15" ht="12.75">
      <c r="A10">
        <f t="shared" si="0"/>
        <v>4</v>
      </c>
      <c r="B10" s="16">
        <v>510</v>
      </c>
      <c r="C10" s="2" t="str">
        <f>+VLOOKUP($B10,Gesamt!$A$5:$D$305,2,FALSE)</f>
        <v>Jost</v>
      </c>
      <c r="D10" s="2" t="str">
        <f>+VLOOKUP($B10,Gesamt!$A$5:$D$305,3,FALSE)</f>
        <v>Marcel</v>
      </c>
      <c r="E10" s="1" t="str">
        <f>+VLOOKUP($B10,Gesamt!$A$5:$D$305,4,FALSE)</f>
        <v>Simmerath</v>
      </c>
      <c r="F10" s="14">
        <f>+VLOOKUP($B10,Gesamt!$A$5:$F$305,5,FALSE)</f>
        <v>40.53</v>
      </c>
      <c r="G10" s="14">
        <f>+VLOOKUP($B10,Gesamt!$A$5:$G$305,6,FALSE)</f>
        <v>40.86</v>
      </c>
      <c r="H10" s="14">
        <f>+VLOOKUP($B10,Gesamt!$A$5:$H$305,7,FALSE)</f>
        <v>40.75</v>
      </c>
      <c r="I10" s="14">
        <f>+VLOOKUP($B10,Gesamt!$A$5:$I$305,8,FALSE)</f>
        <v>41.16</v>
      </c>
      <c r="J10" s="14">
        <f>+VLOOKUP($B10,Gesamt!$A$5:$K$305,9,FALSE)</f>
        <v>0</v>
      </c>
      <c r="K10" s="14">
        <f>+VLOOKUP($B10,Gesamt!$A$5:$K$305,10,FALSE)</f>
        <v>0</v>
      </c>
      <c r="L10" s="14">
        <f t="shared" si="2"/>
        <v>163.3</v>
      </c>
      <c r="M10">
        <f t="shared" si="1"/>
        <v>-163.3</v>
      </c>
      <c r="N10" s="12"/>
      <c r="O10" s="12"/>
    </row>
    <row r="11" spans="1:15" ht="12.75">
      <c r="A11">
        <f t="shared" si="0"/>
        <v>5</v>
      </c>
      <c r="B11" s="10">
        <v>502</v>
      </c>
      <c r="C11" s="2" t="str">
        <f>+VLOOKUP($B11,Gesamt!$A$5:$D$305,2,FALSE)</f>
        <v>Reinelt</v>
      </c>
      <c r="D11" s="2" t="str">
        <f>+VLOOKUP($B11,Gesamt!$A$5:$D$305,3,FALSE)</f>
        <v>Benedikt</v>
      </c>
      <c r="E11" s="1" t="str">
        <f>+VLOOKUP($B11,Gesamt!$A$5:$D$305,4,FALSE)</f>
        <v>Rheine</v>
      </c>
      <c r="F11" s="14">
        <f>+VLOOKUP($B11,Gesamt!$A$5:$F$305,5,FALSE)</f>
        <v>40.69</v>
      </c>
      <c r="G11" s="14">
        <f>+VLOOKUP($B11,Gesamt!$A$5:$G$305,6,FALSE)</f>
        <v>40.57</v>
      </c>
      <c r="H11" s="14">
        <f>+VLOOKUP($B11,Gesamt!$A$5:$H$305,7,FALSE)</f>
        <v>41.11</v>
      </c>
      <c r="I11" s="14">
        <f>+VLOOKUP($B11,Gesamt!$A$5:$I$305,8,FALSE)</f>
        <v>40.97</v>
      </c>
      <c r="J11" s="14">
        <f>+VLOOKUP($B11,Gesamt!$A$5:$K$305,9,FALSE)</f>
        <v>0</v>
      </c>
      <c r="K11" s="14">
        <f>+VLOOKUP($B11,Gesamt!$A$5:$K$305,10,FALSE)</f>
        <v>0</v>
      </c>
      <c r="L11" s="14">
        <f t="shared" si="2"/>
        <v>163.33999999999997</v>
      </c>
      <c r="M11">
        <f t="shared" si="1"/>
        <v>-163.33999999999997</v>
      </c>
      <c r="N11" s="12"/>
      <c r="O11" s="12"/>
    </row>
    <row r="12" spans="1:15" ht="12.75">
      <c r="A12">
        <f t="shared" si="0"/>
        <v>6</v>
      </c>
      <c r="B12" s="16">
        <v>506</v>
      </c>
      <c r="C12" s="2" t="str">
        <f>+VLOOKUP($B12,Gesamt!$A$5:$D$305,2,FALSE)</f>
        <v>Jost</v>
      </c>
      <c r="D12" s="2" t="str">
        <f>+VLOOKUP($B12,Gesamt!$A$5:$D$305,3,FALSE)</f>
        <v>Patrick</v>
      </c>
      <c r="E12" s="1" t="str">
        <f>+VLOOKUP($B12,Gesamt!$A$5:$D$305,4,FALSE)</f>
        <v>Simmerath</v>
      </c>
      <c r="F12" s="14">
        <f>+VLOOKUP($B12,Gesamt!$A$5:$F$305,5,FALSE)</f>
        <v>40.56</v>
      </c>
      <c r="G12" s="14">
        <f>+VLOOKUP($B12,Gesamt!$A$5:$G$305,6,FALSE)</f>
        <v>40.87</v>
      </c>
      <c r="H12" s="14">
        <f>+VLOOKUP($B12,Gesamt!$A$5:$H$305,7,FALSE)</f>
        <v>40.78</v>
      </c>
      <c r="I12" s="14">
        <f>+VLOOKUP($B12,Gesamt!$A$5:$I$305,8,FALSE)</f>
        <v>41.2</v>
      </c>
      <c r="J12" s="14">
        <f>+VLOOKUP($B12,Gesamt!$A$5:$K$305,9,FALSE)</f>
        <v>0</v>
      </c>
      <c r="K12" s="14">
        <f>+VLOOKUP($B12,Gesamt!$A$5:$K$305,10,FALSE)</f>
        <v>0</v>
      </c>
      <c r="L12" s="14">
        <f t="shared" si="2"/>
        <v>163.41000000000003</v>
      </c>
      <c r="M12">
        <f t="shared" si="1"/>
        <v>-163.41000000000003</v>
      </c>
      <c r="N12" s="12"/>
      <c r="O12" s="12"/>
    </row>
    <row r="13" spans="1:15" ht="12.75">
      <c r="A13">
        <f t="shared" si="0"/>
        <v>7</v>
      </c>
      <c r="B13" s="16">
        <v>511</v>
      </c>
      <c r="C13" s="2" t="str">
        <f>+VLOOKUP($B13,Gesamt!$A$5:$D$305,2,FALSE)</f>
        <v>Meßbauer</v>
      </c>
      <c r="D13" s="2" t="str">
        <f>+VLOOKUP($B13,Gesamt!$A$5:$D$305,3,FALSE)</f>
        <v>Mariana</v>
      </c>
      <c r="E13" s="1" t="str">
        <f>+VLOOKUP($B13,Gesamt!$A$5:$D$305,4,FALSE)</f>
        <v>Rheine</v>
      </c>
      <c r="F13" s="14">
        <f>+VLOOKUP($B13,Gesamt!$A$5:$F$305,5,FALSE)</f>
        <v>40.82</v>
      </c>
      <c r="G13" s="14">
        <f>+VLOOKUP($B13,Gesamt!$A$5:$G$305,6,FALSE)</f>
        <v>40.71</v>
      </c>
      <c r="H13" s="14">
        <f>+VLOOKUP($B13,Gesamt!$A$5:$H$305,7,FALSE)</f>
        <v>41.06</v>
      </c>
      <c r="I13" s="14">
        <f>+VLOOKUP($B13,Gesamt!$A$5:$I$305,8,FALSE)</f>
        <v>40.91</v>
      </c>
      <c r="J13" s="14">
        <f>+VLOOKUP($B13,Gesamt!$A$5:$K$305,9,FALSE)</f>
        <v>0</v>
      </c>
      <c r="K13" s="14">
        <f>+VLOOKUP($B13,Gesamt!$A$5:$K$305,10,FALSE)</f>
        <v>0</v>
      </c>
      <c r="L13" s="14">
        <f t="shared" si="2"/>
        <v>163.5</v>
      </c>
      <c r="M13">
        <f t="shared" si="1"/>
        <v>-163.5</v>
      </c>
      <c r="N13" s="12"/>
      <c r="O13" s="12"/>
    </row>
    <row r="14" spans="1:15" ht="12.75">
      <c r="A14">
        <f t="shared" si="0"/>
        <v>8</v>
      </c>
      <c r="B14" s="16">
        <v>504</v>
      </c>
      <c r="C14" s="2" t="str">
        <f>+VLOOKUP($B14,Gesamt!$A$5:$D$305,2,FALSE)</f>
        <v>Roeben</v>
      </c>
      <c r="D14" s="2" t="str">
        <f>+VLOOKUP($B14,Gesamt!$A$5:$D$305,3,FALSE)</f>
        <v>Marc</v>
      </c>
      <c r="E14" s="1" t="str">
        <f>+VLOOKUP($B14,Gesamt!$A$5:$D$305,4,FALSE)</f>
        <v>Simmerath</v>
      </c>
      <c r="F14" s="14">
        <f>+VLOOKUP($B14,Gesamt!$A$5:$F$305,5,FALSE)</f>
        <v>40.81</v>
      </c>
      <c r="G14" s="14">
        <f>+VLOOKUP($B14,Gesamt!$A$5:$G$305,6,FALSE)</f>
        <v>40.7</v>
      </c>
      <c r="H14" s="14">
        <f>+VLOOKUP($B14,Gesamt!$A$5:$H$305,7,FALSE)</f>
        <v>41.16</v>
      </c>
      <c r="I14" s="14">
        <f>+VLOOKUP($B14,Gesamt!$A$5:$I$305,8,FALSE)</f>
        <v>40.98</v>
      </c>
      <c r="J14" s="14">
        <f>+VLOOKUP($B14,Gesamt!$A$5:$K$305,9,FALSE)</f>
        <v>0</v>
      </c>
      <c r="K14" s="14">
        <f>+VLOOKUP($B14,Gesamt!$A$5:$K$305,10,FALSE)</f>
        <v>0</v>
      </c>
      <c r="L14" s="14">
        <f t="shared" si="2"/>
        <v>163.65</v>
      </c>
      <c r="M14">
        <f t="shared" si="1"/>
        <v>-163.65</v>
      </c>
      <c r="N14" s="12"/>
      <c r="O14" s="12"/>
    </row>
    <row r="15" spans="1:15" ht="12.75">
      <c r="A15">
        <f t="shared" si="0"/>
        <v>9</v>
      </c>
      <c r="B15" s="16">
        <v>508</v>
      </c>
      <c r="C15" s="2" t="str">
        <f>+VLOOKUP($B15,Gesamt!$A$5:$D$305,2,FALSE)</f>
        <v>Vorbohle</v>
      </c>
      <c r="D15" s="2" t="str">
        <f>+VLOOKUP($B15,Gesamt!$A$5:$D$305,3,FALSE)</f>
        <v>Philipp</v>
      </c>
      <c r="E15" s="1" t="str">
        <f>+VLOOKUP($B15,Gesamt!$A$5:$D$305,4,FALSE)</f>
        <v>Stromberg</v>
      </c>
      <c r="F15" s="14">
        <f>+VLOOKUP($B15,Gesamt!$A$5:$F$305,5,FALSE)</f>
        <v>40.91</v>
      </c>
      <c r="G15" s="14">
        <f>+VLOOKUP($B15,Gesamt!$A$5:$G$305,6,FALSE)</f>
        <v>40.74</v>
      </c>
      <c r="H15" s="14">
        <f>+VLOOKUP($B15,Gesamt!$A$5:$H$305,7,FALSE)</f>
        <v>41.16</v>
      </c>
      <c r="I15" s="14">
        <f>+VLOOKUP($B15,Gesamt!$A$5:$I$305,8,FALSE)</f>
        <v>40.95</v>
      </c>
      <c r="J15" s="14">
        <f>+VLOOKUP($B15,Gesamt!$A$5:$K$305,9,FALSE)</f>
        <v>0</v>
      </c>
      <c r="K15" s="14">
        <f>+VLOOKUP($B15,Gesamt!$A$5:$K$305,10,FALSE)</f>
        <v>0</v>
      </c>
      <c r="L15" s="14">
        <f t="shared" si="2"/>
        <v>163.76</v>
      </c>
      <c r="M15">
        <f t="shared" si="1"/>
        <v>-163.76</v>
      </c>
      <c r="N15" s="12"/>
      <c r="O15" s="12"/>
    </row>
    <row r="16" spans="1:15" ht="12.75">
      <c r="A16">
        <v>9</v>
      </c>
      <c r="B16" s="16">
        <v>512</v>
      </c>
      <c r="C16" s="2" t="str">
        <f>+VLOOKUP($B16,Gesamt!$A$5:$D$305,2,FALSE)</f>
        <v>Töpker </v>
      </c>
      <c r="D16" s="2" t="str">
        <f>+VLOOKUP($B16,Gesamt!$A$5:$D$305,3,FALSE)</f>
        <v>Matthis</v>
      </c>
      <c r="E16" s="1" t="str">
        <f>+VLOOKUP($B16,Gesamt!$A$5:$D$305,4,FALSE)</f>
        <v>Mettingen</v>
      </c>
      <c r="F16" s="14">
        <f>+VLOOKUP($B16,Gesamt!$A$5:$F$305,5,FALSE)</f>
        <v>40.65</v>
      </c>
      <c r="G16" s="14">
        <f>+VLOOKUP($B16,Gesamt!$A$5:$G$305,6,FALSE)</f>
        <v>41.03</v>
      </c>
      <c r="H16" s="14">
        <f>+VLOOKUP($B16,Gesamt!$A$5:$H$305,7,FALSE)</f>
        <v>40.84</v>
      </c>
      <c r="I16" s="14">
        <f>+VLOOKUP($B16,Gesamt!$A$5:$I$305,8,FALSE)</f>
        <v>41.24</v>
      </c>
      <c r="J16" s="14">
        <f>+VLOOKUP($B16,Gesamt!$A$5:$K$305,9,FALSE)</f>
        <v>0</v>
      </c>
      <c r="K16" s="14">
        <f>+VLOOKUP($B16,Gesamt!$A$5:$K$305,10,FALSE)</f>
        <v>0</v>
      </c>
      <c r="L16" s="14">
        <f>SUM(F16*$F$4+G16*$G$4+H16*$H$4+I16*$I$4+J16*$J$4+K16*$K$4)</f>
        <v>163.76000000000002</v>
      </c>
      <c r="M16">
        <f t="shared" si="1"/>
        <v>-163.76000000000002</v>
      </c>
      <c r="N16" s="12"/>
      <c r="O16" s="12"/>
    </row>
    <row r="17" spans="3:15" ht="12.75">
      <c r="C17" s="2"/>
      <c r="D17" s="2"/>
      <c r="F17" s="14"/>
      <c r="G17" s="14"/>
      <c r="H17" s="14"/>
      <c r="I17" s="14"/>
      <c r="J17" s="14"/>
      <c r="K17" s="14"/>
      <c r="L17" s="14"/>
      <c r="N17" s="12"/>
      <c r="O17" s="12"/>
    </row>
    <row r="18" spans="3:15" ht="12.75">
      <c r="C18" s="2"/>
      <c r="D18" s="2"/>
      <c r="F18" s="14"/>
      <c r="G18" s="14"/>
      <c r="H18" s="14"/>
      <c r="I18" s="14"/>
      <c r="J18" s="14"/>
      <c r="K18" s="14"/>
      <c r="L18" s="14"/>
      <c r="N18" s="12"/>
      <c r="O18" s="12"/>
    </row>
    <row r="19" spans="3:15" ht="12.75">
      <c r="C19" s="2"/>
      <c r="D19" s="2"/>
      <c r="F19" s="14"/>
      <c r="G19" s="14"/>
      <c r="H19" s="14"/>
      <c r="I19" s="14"/>
      <c r="J19" s="14"/>
      <c r="K19" s="14"/>
      <c r="L19" s="14"/>
      <c r="N19" s="12"/>
      <c r="O19" s="12"/>
    </row>
    <row r="20" spans="3:15" ht="12.75">
      <c r="C20" s="2"/>
      <c r="D20" s="2"/>
      <c r="F20" s="14"/>
      <c r="G20" s="14"/>
      <c r="H20" s="14"/>
      <c r="I20" s="14"/>
      <c r="J20" s="14"/>
      <c r="K20" s="14"/>
      <c r="L20" s="14"/>
      <c r="N20" s="12"/>
      <c r="O20" s="12"/>
    </row>
    <row r="21" spans="3:15" ht="12.75">
      <c r="C21" s="2"/>
      <c r="D21" s="2"/>
      <c r="F21" s="14"/>
      <c r="G21" s="14"/>
      <c r="H21" s="14"/>
      <c r="I21" s="14"/>
      <c r="J21" s="14"/>
      <c r="K21" s="14"/>
      <c r="L21" s="14"/>
      <c r="N21" s="12"/>
      <c r="O21" s="12"/>
    </row>
    <row r="22" spans="3:15" ht="12.75">
      <c r="C22" s="2"/>
      <c r="D22" s="2"/>
      <c r="F22" s="14"/>
      <c r="G22" s="14"/>
      <c r="H22" s="14"/>
      <c r="I22" s="14"/>
      <c r="J22" s="14"/>
      <c r="K22" s="14"/>
      <c r="L22" s="14"/>
      <c r="N22" s="12"/>
      <c r="O22" s="12"/>
    </row>
    <row r="23" spans="3:15" ht="12.75">
      <c r="C23" s="2"/>
      <c r="D23" s="2"/>
      <c r="F23" s="14"/>
      <c r="G23" s="14"/>
      <c r="H23" s="14"/>
      <c r="I23" s="14"/>
      <c r="J23" s="14"/>
      <c r="K23" s="14"/>
      <c r="L23" s="14"/>
      <c r="N23" s="12"/>
      <c r="O23" s="12"/>
    </row>
    <row r="24" spans="3:15" ht="12.75">
      <c r="C24" s="2"/>
      <c r="D24" s="2"/>
      <c r="F24" s="14"/>
      <c r="G24" s="14"/>
      <c r="H24" s="14"/>
      <c r="I24" s="14"/>
      <c r="J24" s="14"/>
      <c r="K24" s="14"/>
      <c r="L24" s="14"/>
      <c r="N24" s="12"/>
      <c r="O24" s="12"/>
    </row>
    <row r="25" spans="3:15" ht="12.75">
      <c r="C25" s="2"/>
      <c r="D25" s="2"/>
      <c r="F25" s="14"/>
      <c r="G25" s="14"/>
      <c r="H25" s="14"/>
      <c r="I25" s="14"/>
      <c r="J25" s="14"/>
      <c r="K25" s="14"/>
      <c r="L25" s="14"/>
      <c r="N25" s="12"/>
      <c r="O25" s="12"/>
    </row>
    <row r="26" spans="3:15" ht="12.75">
      <c r="C26" s="2"/>
      <c r="D26" s="2"/>
      <c r="F26" s="14"/>
      <c r="G26" s="14"/>
      <c r="H26" s="14"/>
      <c r="I26" s="14"/>
      <c r="J26" s="14"/>
      <c r="K26" s="14"/>
      <c r="L26" s="14"/>
      <c r="N26" s="12"/>
      <c r="O26" s="12"/>
    </row>
    <row r="27" spans="3:15" ht="12.75">
      <c r="C27" s="2"/>
      <c r="D27" s="2"/>
      <c r="F27" s="14"/>
      <c r="G27" s="14"/>
      <c r="H27" s="14"/>
      <c r="I27" s="14"/>
      <c r="J27" s="14"/>
      <c r="K27" s="14"/>
      <c r="L27" s="14"/>
      <c r="N27" s="12"/>
      <c r="O27" s="12"/>
    </row>
    <row r="28" spans="3:15" ht="12.75">
      <c r="C28" s="2"/>
      <c r="D28" s="2"/>
      <c r="F28" s="14"/>
      <c r="G28" s="14"/>
      <c r="H28" s="14"/>
      <c r="I28" s="14"/>
      <c r="J28" s="14"/>
      <c r="K28" s="14"/>
      <c r="L28" s="14"/>
      <c r="N28" s="12"/>
      <c r="O28" s="12"/>
    </row>
  </sheetData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2"/>
  <headerFooter alignWithMargins="0">
    <oddHeader>&amp;CKerpener Seifenkistenrennen
&amp;A</oddHeader>
    <oddFooter>&amp;CSeite &amp;P von 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3:O79"/>
  <sheetViews>
    <sheetView zoomScale="95" zoomScaleNormal="95" workbookViewId="0" topLeftCell="A1">
      <pane ySplit="6" topLeftCell="BM7" activePane="bottomLeft" state="frozen"/>
      <selection pane="topLeft" activeCell="A1" sqref="A1"/>
      <selection pane="bottomLeft" activeCell="M1" sqref="M1:M16384"/>
    </sheetView>
  </sheetViews>
  <sheetFormatPr defaultColWidth="11.421875" defaultRowHeight="12.75"/>
  <cols>
    <col min="1" max="1" width="5.28125" style="1" customWidth="1"/>
    <col min="2" max="2" width="8.00390625" style="1" customWidth="1"/>
    <col min="3" max="4" width="23.00390625" style="0" customWidth="1"/>
    <col min="5" max="5" width="22.7109375" style="1" customWidth="1"/>
    <col min="6" max="11" width="11.421875" style="9" customWidth="1"/>
    <col min="12" max="12" width="11.421875" style="7" customWidth="1"/>
    <col min="13" max="13" width="0" style="0" hidden="1" customWidth="1"/>
    <col min="15" max="15" width="13.421875" style="0" customWidth="1"/>
  </cols>
  <sheetData>
    <row r="3" ht="12.75">
      <c r="A3" t="s">
        <v>4</v>
      </c>
    </row>
    <row r="4" spans="1:11" ht="12.75">
      <c r="A4" t="s">
        <v>6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6" spans="1:15" ht="12.75">
      <c r="A6" s="4" t="s">
        <v>5</v>
      </c>
      <c r="B6" s="4" t="s">
        <v>0</v>
      </c>
      <c r="C6" s="3" t="s">
        <v>1</v>
      </c>
      <c r="D6" s="3" t="s">
        <v>7</v>
      </c>
      <c r="E6" s="4" t="s">
        <v>2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6" t="s">
        <v>3</v>
      </c>
      <c r="N6" s="13"/>
      <c r="O6" s="13"/>
    </row>
    <row r="7" spans="1:15" ht="12.75">
      <c r="A7" s="1">
        <f aca="true" t="shared" si="0" ref="A7:A30">IF(L7&gt;0,RANK(M7,M$1:M$65536),0)</f>
        <v>1</v>
      </c>
      <c r="B7" s="18">
        <v>177</v>
      </c>
      <c r="C7" s="2" t="str">
        <f>+VLOOKUP($B7,Gesamt!$A$5:$D$305,2,FALSE)</f>
        <v>Förster</v>
      </c>
      <c r="D7" s="2" t="str">
        <f>+VLOOKUP($B7,Gesamt!$A$5:$D$305,3,FALSE)</f>
        <v>Stefan</v>
      </c>
      <c r="E7" s="1" t="str">
        <f>+VLOOKUP($B7,Gesamt!$A$5:$D$305,4,FALSE)</f>
        <v>Simmerath</v>
      </c>
      <c r="F7" s="14">
        <f>+VLOOKUP($B7,Gesamt!$A$5:$F$305,5,FALSE)</f>
        <v>41.29</v>
      </c>
      <c r="G7" s="14">
        <f>+VLOOKUP($B7,Gesamt!$A$5:$G$305,6,FALSE)</f>
        <v>41.66</v>
      </c>
      <c r="H7" s="14">
        <f>+VLOOKUP($B7,Gesamt!$A$5:$H$305,7,FALSE)</f>
        <v>41.55</v>
      </c>
      <c r="I7" s="14">
        <f>+VLOOKUP($B7,Gesamt!$A$5:$I$305,8,FALSE)</f>
        <v>41.92</v>
      </c>
      <c r="J7" s="14">
        <f>+VLOOKUP($B7,Gesamt!$A$5:$K$305,9,FALSE)</f>
        <v>0</v>
      </c>
      <c r="K7" s="14">
        <f>+VLOOKUP($B7,Gesamt!$A$5:$K$305,10,FALSE)</f>
        <v>0</v>
      </c>
      <c r="L7" s="14">
        <f>SUM(F7*$F$4+G7*$G$4+H7*$H$4+I7*$I$4+J7*$J$4+K7*$K$4)</f>
        <v>166.42</v>
      </c>
      <c r="M7">
        <f>IF(L7&gt;0,L7*-1,-1000)</f>
        <v>-166.42</v>
      </c>
      <c r="N7" s="12"/>
      <c r="O7" s="12"/>
    </row>
    <row r="8" spans="1:15" ht="12.75">
      <c r="A8" s="1">
        <f t="shared" si="0"/>
        <v>2</v>
      </c>
      <c r="B8" s="18">
        <v>111</v>
      </c>
      <c r="C8" s="2" t="str">
        <f>+VLOOKUP($B8,Gesamt!$A$5:$D$305,2,FALSE)</f>
        <v>Reddieß</v>
      </c>
      <c r="D8" s="2" t="str">
        <f>+VLOOKUP($B8,Gesamt!$A$5:$D$305,3,FALSE)</f>
        <v>Shaune</v>
      </c>
      <c r="E8" s="1" t="str">
        <f>+VLOOKUP($B8,Gesamt!$A$5:$D$305,4,FALSE)</f>
        <v>Rheine</v>
      </c>
      <c r="F8" s="14">
        <f>+VLOOKUP($B8,Gesamt!$A$5:$F$305,5,FALSE)</f>
        <v>41.81</v>
      </c>
      <c r="G8" s="14">
        <f>+VLOOKUP($B8,Gesamt!$A$5:$G$305,6,FALSE)</f>
        <v>41.59</v>
      </c>
      <c r="H8" s="14">
        <f>+VLOOKUP($B8,Gesamt!$A$5:$H$305,7,FALSE)</f>
        <v>41.76</v>
      </c>
      <c r="I8" s="14">
        <f>+VLOOKUP($B8,Gesamt!$A$5:$I$305,8,FALSE)</f>
        <v>41.68</v>
      </c>
      <c r="J8" s="14">
        <f>+VLOOKUP($B8,Gesamt!$A$5:$K$305,9,FALSE)</f>
        <v>0</v>
      </c>
      <c r="K8" s="14">
        <f>+VLOOKUP($B8,Gesamt!$A$5:$K$305,10,FALSE)</f>
        <v>0</v>
      </c>
      <c r="L8" s="14">
        <f aca="true" t="shared" si="1" ref="L8:L29">SUM(F8*$F$4+G8*$G$4+H8*$H$4+I8*$I$4+J8*$J$4+K8*$K$4)</f>
        <v>166.84</v>
      </c>
      <c r="M8">
        <f aca="true" t="shared" si="2" ref="M8:M29">IF(L8&gt;0,L8*-1,-1000)</f>
        <v>-166.84</v>
      </c>
      <c r="N8" s="12"/>
      <c r="O8" s="12"/>
    </row>
    <row r="9" spans="1:15" ht="12.75">
      <c r="A9" s="1">
        <f t="shared" si="0"/>
        <v>3</v>
      </c>
      <c r="B9" s="18">
        <v>156</v>
      </c>
      <c r="C9" s="2" t="str">
        <f>+VLOOKUP($B9,Gesamt!$A$5:$D$305,2,FALSE)</f>
        <v>Huppertz</v>
      </c>
      <c r="D9" s="2" t="str">
        <f>+VLOOKUP($B9,Gesamt!$A$5:$D$305,3,FALSE)</f>
        <v>Sven</v>
      </c>
      <c r="E9" s="1" t="str">
        <f>+VLOOKUP($B9,Gesamt!$A$5:$D$305,4,FALSE)</f>
        <v>Simmerath</v>
      </c>
      <c r="F9" s="14">
        <f>+VLOOKUP($B9,Gesamt!$A$5:$F$305,5,FALSE)</f>
        <v>41.34</v>
      </c>
      <c r="G9" s="14">
        <f>+VLOOKUP($B9,Gesamt!$A$5:$G$305,6,FALSE)</f>
        <v>41.73</v>
      </c>
      <c r="H9" s="14">
        <f>+VLOOKUP($B9,Gesamt!$A$5:$H$305,7,FALSE)</f>
        <v>41.79</v>
      </c>
      <c r="I9" s="14">
        <f>+VLOOKUP($B9,Gesamt!$A$5:$I$305,8,FALSE)</f>
        <v>42.08</v>
      </c>
      <c r="J9" s="14">
        <f>+VLOOKUP($B9,Gesamt!$A$5:$K$305,9,FALSE)</f>
        <v>0</v>
      </c>
      <c r="K9" s="14">
        <f>+VLOOKUP($B9,Gesamt!$A$5:$K$305,10,FALSE)</f>
        <v>0</v>
      </c>
      <c r="L9" s="14">
        <f t="shared" si="1"/>
        <v>166.94</v>
      </c>
      <c r="M9">
        <f t="shared" si="2"/>
        <v>-166.94</v>
      </c>
      <c r="N9" s="12"/>
      <c r="O9" s="12"/>
    </row>
    <row r="10" spans="1:15" ht="12.75">
      <c r="A10" s="1">
        <f t="shared" si="0"/>
        <v>4</v>
      </c>
      <c r="B10" s="18">
        <v>116</v>
      </c>
      <c r="C10" s="2" t="str">
        <f>+VLOOKUP($B10,Gesamt!$A$5:$D$305,2,FALSE)</f>
        <v>Reddieß</v>
      </c>
      <c r="D10" s="2" t="str">
        <f>+VLOOKUP($B10,Gesamt!$A$5:$D$305,3,FALSE)</f>
        <v>Sidney</v>
      </c>
      <c r="E10" s="1" t="str">
        <f>+VLOOKUP($B10,Gesamt!$A$5:$D$305,4,FALSE)</f>
        <v>Rheine</v>
      </c>
      <c r="F10" s="14">
        <f>+VLOOKUP($B10,Gesamt!$A$5:$F$305,5,FALSE)</f>
        <v>41.8</v>
      </c>
      <c r="G10" s="14">
        <f>+VLOOKUP($B10,Gesamt!$A$5:$G$305,6,FALSE)</f>
        <v>41.56</v>
      </c>
      <c r="H10" s="14">
        <f>+VLOOKUP($B10,Gesamt!$A$5:$H$305,7,FALSE)</f>
        <v>41.92</v>
      </c>
      <c r="I10" s="14">
        <f>+VLOOKUP($B10,Gesamt!$A$5:$I$305,8,FALSE)</f>
        <v>41.81</v>
      </c>
      <c r="J10" s="14">
        <f>+VLOOKUP($B10,Gesamt!$A$5:$K$305,9,FALSE)</f>
        <v>0</v>
      </c>
      <c r="K10" s="14">
        <f>+VLOOKUP($B10,Gesamt!$A$5:$K$305,10,FALSE)</f>
        <v>0</v>
      </c>
      <c r="L10" s="14">
        <f t="shared" si="1"/>
        <v>167.09</v>
      </c>
      <c r="M10">
        <f t="shared" si="2"/>
        <v>-167.09</v>
      </c>
      <c r="N10" s="12"/>
      <c r="O10" s="12"/>
    </row>
    <row r="11" spans="1:15" ht="12.75">
      <c r="A11" s="1">
        <f t="shared" si="0"/>
        <v>5</v>
      </c>
      <c r="B11" s="18">
        <v>191</v>
      </c>
      <c r="C11" s="2" t="str">
        <f>+VLOOKUP($B11,Gesamt!$A$5:$D$305,2,FALSE)</f>
        <v>Winnen</v>
      </c>
      <c r="D11" s="2" t="str">
        <f>+VLOOKUP($B11,Gesamt!$A$5:$D$305,3,FALSE)</f>
        <v>Jonas</v>
      </c>
      <c r="E11" s="1" t="str">
        <f>+VLOOKUP($B11,Gesamt!$A$5:$D$305,4,FALSE)</f>
        <v>Viersen</v>
      </c>
      <c r="F11" s="14">
        <f>+VLOOKUP($B11,Gesamt!$A$5:$F$305,5,FALSE)</f>
        <v>41.45</v>
      </c>
      <c r="G11" s="14">
        <f>+VLOOKUP($B11,Gesamt!$A$5:$G$305,6,FALSE)</f>
        <v>41.81</v>
      </c>
      <c r="H11" s="14">
        <f>+VLOOKUP($B11,Gesamt!$A$5:$H$305,7,FALSE)</f>
        <v>41.73</v>
      </c>
      <c r="I11" s="14">
        <f>+VLOOKUP($B11,Gesamt!$A$5:$I$305,8,FALSE)</f>
        <v>42.12</v>
      </c>
      <c r="J11" s="14">
        <f>+VLOOKUP($B11,Gesamt!$A$5:$K$305,9,FALSE)</f>
        <v>0</v>
      </c>
      <c r="K11" s="14">
        <f>+VLOOKUP($B11,Gesamt!$A$5:$K$305,10,FALSE)</f>
        <v>0</v>
      </c>
      <c r="L11" s="14">
        <f t="shared" si="1"/>
        <v>167.11</v>
      </c>
      <c r="M11">
        <f t="shared" si="2"/>
        <v>-167.11</v>
      </c>
      <c r="N11" s="12"/>
      <c r="O11" s="12"/>
    </row>
    <row r="12" spans="1:15" ht="12.75">
      <c r="A12" s="1">
        <f t="shared" si="0"/>
        <v>6</v>
      </c>
      <c r="B12" s="18">
        <v>118</v>
      </c>
      <c r="C12" s="2" t="str">
        <f>+VLOOKUP($B12,Gesamt!$A$5:$D$305,2,FALSE)</f>
        <v>Menden</v>
      </c>
      <c r="D12" s="2" t="str">
        <f>+VLOOKUP($B12,Gesamt!$A$5:$D$305,3,FALSE)</f>
        <v>Dominique</v>
      </c>
      <c r="E12" s="1" t="str">
        <f>+VLOOKUP($B12,Gesamt!$A$5:$D$305,4,FALSE)</f>
        <v>Sankt Augustin</v>
      </c>
      <c r="F12" s="14">
        <f>+VLOOKUP($B12,Gesamt!$A$5:$F$305,5,FALSE)</f>
        <v>41.67</v>
      </c>
      <c r="G12" s="14">
        <f>+VLOOKUP($B12,Gesamt!$A$5:$G$305,6,FALSE)</f>
        <v>41.59</v>
      </c>
      <c r="H12" s="14">
        <f>+VLOOKUP($B12,Gesamt!$A$5:$H$305,7,FALSE)</f>
        <v>41.91</v>
      </c>
      <c r="I12" s="14">
        <f>+VLOOKUP($B12,Gesamt!$A$5:$I$305,8,FALSE)</f>
        <v>41.95</v>
      </c>
      <c r="J12" s="14">
        <f>+VLOOKUP($B12,Gesamt!$A$5:$K$305,9,FALSE)</f>
        <v>0</v>
      </c>
      <c r="K12" s="14">
        <f>+VLOOKUP($B12,Gesamt!$A$5:$K$305,10,FALSE)</f>
        <v>0</v>
      </c>
      <c r="L12" s="14">
        <f t="shared" si="1"/>
        <v>167.12</v>
      </c>
      <c r="M12">
        <f t="shared" si="2"/>
        <v>-167.12</v>
      </c>
      <c r="N12" s="12"/>
      <c r="O12" s="12"/>
    </row>
    <row r="13" spans="1:15" ht="12.75">
      <c r="A13" s="1">
        <f t="shared" si="0"/>
        <v>7</v>
      </c>
      <c r="B13" s="18">
        <v>185</v>
      </c>
      <c r="C13" s="2" t="str">
        <f>+VLOOKUP($B13,Gesamt!$A$5:$D$305,2,FALSE)</f>
        <v>Lambers</v>
      </c>
      <c r="D13" s="2" t="str">
        <f>+VLOOKUP($B13,Gesamt!$A$5:$D$305,3,FALSE)</f>
        <v>Ilona</v>
      </c>
      <c r="E13" s="1" t="str">
        <f>+VLOOKUP($B13,Gesamt!$A$5:$D$305,4,FALSE)</f>
        <v>Mettingen</v>
      </c>
      <c r="F13" s="14">
        <f>+VLOOKUP($B13,Gesamt!$A$5:$F$305,5,FALSE)</f>
        <v>41.65</v>
      </c>
      <c r="G13" s="14">
        <f>+VLOOKUP($B13,Gesamt!$A$5:$G$305,6,FALSE)</f>
        <v>41.59</v>
      </c>
      <c r="H13" s="14">
        <f>+VLOOKUP($B13,Gesamt!$A$5:$H$305,7,FALSE)</f>
        <v>42.04</v>
      </c>
      <c r="I13" s="14">
        <f>+VLOOKUP($B13,Gesamt!$A$5:$I$305,8,FALSE)</f>
        <v>41.87</v>
      </c>
      <c r="J13" s="14">
        <f>+VLOOKUP($B13,Gesamt!$A$5:$K$305,9,FALSE)</f>
        <v>0</v>
      </c>
      <c r="K13" s="14">
        <f>+VLOOKUP($B13,Gesamt!$A$5:$K$305,10,FALSE)</f>
        <v>0</v>
      </c>
      <c r="L13" s="14">
        <f t="shared" si="1"/>
        <v>167.15</v>
      </c>
      <c r="M13">
        <f t="shared" si="2"/>
        <v>-167.15</v>
      </c>
      <c r="N13" s="12"/>
      <c r="O13" s="12"/>
    </row>
    <row r="14" spans="1:15" ht="12.75">
      <c r="A14" s="1">
        <f t="shared" si="0"/>
        <v>8</v>
      </c>
      <c r="B14" s="18">
        <v>117</v>
      </c>
      <c r="C14" s="2" t="str">
        <f>+VLOOKUP($B14,Gesamt!$A$5:$D$305,2,FALSE)</f>
        <v>Hummels</v>
      </c>
      <c r="D14" s="2" t="str">
        <f>+VLOOKUP($B14,Gesamt!$A$5:$D$305,3,FALSE)</f>
        <v>Melissa</v>
      </c>
      <c r="E14" s="1" t="str">
        <f>+VLOOKUP($B14,Gesamt!$A$5:$D$305,4,FALSE)</f>
        <v>Stromberg</v>
      </c>
      <c r="F14" s="14">
        <f>+VLOOKUP($B14,Gesamt!$A$5:$F$305,5,FALSE)</f>
        <v>41.41</v>
      </c>
      <c r="G14" s="14">
        <f>+VLOOKUP($B14,Gesamt!$A$5:$G$305,6,FALSE)</f>
        <v>41.85</v>
      </c>
      <c r="H14" s="14">
        <f>+VLOOKUP($B14,Gesamt!$A$5:$H$305,7,FALSE)</f>
        <v>41.74</v>
      </c>
      <c r="I14" s="14">
        <f>+VLOOKUP($B14,Gesamt!$A$5:$I$305,8,FALSE)</f>
        <v>42.18</v>
      </c>
      <c r="J14" s="14">
        <f>+VLOOKUP($B14,Gesamt!$A$5:$K$305,9,FALSE)</f>
        <v>0</v>
      </c>
      <c r="K14" s="14">
        <f>+VLOOKUP($B14,Gesamt!$A$5:$K$305,10,FALSE)</f>
        <v>0</v>
      </c>
      <c r="L14" s="14">
        <f t="shared" si="1"/>
        <v>167.18</v>
      </c>
      <c r="M14">
        <f t="shared" si="2"/>
        <v>-167.18</v>
      </c>
      <c r="N14" s="12"/>
      <c r="O14" s="12"/>
    </row>
    <row r="15" spans="1:15" ht="12.75">
      <c r="A15" s="1">
        <f t="shared" si="0"/>
        <v>9</v>
      </c>
      <c r="B15" s="18">
        <v>112</v>
      </c>
      <c r="C15" s="2" t="str">
        <f>+VLOOKUP($B15,Gesamt!$A$5:$D$305,2,FALSE)</f>
        <v>Tenambergen</v>
      </c>
      <c r="D15" s="2" t="str">
        <f>+VLOOKUP($B15,Gesamt!$A$5:$D$305,3,FALSE)</f>
        <v>Martin</v>
      </c>
      <c r="E15" s="1" t="str">
        <f>+VLOOKUP($B15,Gesamt!$A$5:$D$305,4,FALSE)</f>
        <v>Mettingen</v>
      </c>
      <c r="F15" s="14">
        <f>+VLOOKUP($B15,Gesamt!$A$5:$F$305,5,FALSE)</f>
        <v>41.56</v>
      </c>
      <c r="G15" s="14">
        <f>+VLOOKUP($B15,Gesamt!$A$5:$G$305,6,FALSE)</f>
        <v>41.88</v>
      </c>
      <c r="H15" s="14">
        <f>+VLOOKUP($B15,Gesamt!$A$5:$H$305,7,FALSE)</f>
        <v>41.7</v>
      </c>
      <c r="I15" s="14">
        <f>+VLOOKUP($B15,Gesamt!$A$5:$I$305,8,FALSE)</f>
        <v>42.09</v>
      </c>
      <c r="J15" s="14">
        <f>+VLOOKUP($B15,Gesamt!$A$5:$K$305,9,FALSE)</f>
        <v>0</v>
      </c>
      <c r="K15" s="14">
        <f>+VLOOKUP($B15,Gesamt!$A$5:$K$305,10,FALSE)</f>
        <v>0</v>
      </c>
      <c r="L15" s="14">
        <f t="shared" si="1"/>
        <v>167.23000000000002</v>
      </c>
      <c r="M15">
        <f t="shared" si="2"/>
        <v>-167.23000000000002</v>
      </c>
      <c r="N15" s="12"/>
      <c r="O15" s="12"/>
    </row>
    <row r="16" spans="1:15" ht="12.75">
      <c r="A16" s="1">
        <f t="shared" si="0"/>
        <v>10</v>
      </c>
      <c r="B16" s="18">
        <v>107</v>
      </c>
      <c r="C16" s="2" t="str">
        <f>+VLOOKUP($B16,Gesamt!$A$5:$D$305,2,FALSE)</f>
        <v>Hoppe</v>
      </c>
      <c r="D16" s="2" t="str">
        <f>+VLOOKUP($B16,Gesamt!$A$5:$D$305,3,FALSE)</f>
        <v>Christian</v>
      </c>
      <c r="E16" s="1" t="str">
        <f>+VLOOKUP($B16,Gesamt!$A$5:$D$305,4,FALSE)</f>
        <v>Mettingen</v>
      </c>
      <c r="F16" s="14">
        <f>+VLOOKUP($B16,Gesamt!$A$5:$F$305,5,FALSE)</f>
        <v>41.94</v>
      </c>
      <c r="G16" s="14">
        <f>+VLOOKUP($B16,Gesamt!$A$5:$G$305,6,FALSE)</f>
        <v>41.63</v>
      </c>
      <c r="H16" s="14">
        <f>+VLOOKUP($B16,Gesamt!$A$5:$H$305,7,FALSE)</f>
        <v>42.1</v>
      </c>
      <c r="I16" s="14">
        <f>+VLOOKUP($B16,Gesamt!$A$5:$I$305,8,FALSE)</f>
        <v>41.95</v>
      </c>
      <c r="J16" s="14">
        <f>+VLOOKUP($B16,Gesamt!$A$5:$K$305,9,FALSE)</f>
        <v>0</v>
      </c>
      <c r="K16" s="14">
        <f>+VLOOKUP($B16,Gesamt!$A$5:$K$305,10,FALSE)</f>
        <v>0</v>
      </c>
      <c r="L16" s="14">
        <f t="shared" si="1"/>
        <v>167.62</v>
      </c>
      <c r="M16">
        <f t="shared" si="2"/>
        <v>-167.62</v>
      </c>
      <c r="N16" s="12"/>
      <c r="O16" s="12"/>
    </row>
    <row r="17" spans="1:15" ht="12.75">
      <c r="A17" s="1">
        <f t="shared" si="0"/>
        <v>11</v>
      </c>
      <c r="B17" s="18">
        <v>225</v>
      </c>
      <c r="C17" s="2" t="str">
        <f>+VLOOKUP($B17,Gesamt!$A$5:$D$305,2,FALSE)</f>
        <v>Westermann</v>
      </c>
      <c r="D17" s="2" t="str">
        <f>+VLOOKUP($B17,Gesamt!$A$5:$D$305,3,FALSE)</f>
        <v>Desiree</v>
      </c>
      <c r="E17" s="1" t="str">
        <f>+VLOOKUP($B17,Gesamt!$A$5:$D$305,4,FALSE)</f>
        <v>Overath</v>
      </c>
      <c r="F17" s="14">
        <f>+VLOOKUP($B17,Gesamt!$A$5:$F$305,5,FALSE)</f>
        <v>41.91</v>
      </c>
      <c r="G17" s="14">
        <f>+VLOOKUP($B17,Gesamt!$A$5:$G$305,6,FALSE)</f>
        <v>41.72</v>
      </c>
      <c r="H17" s="14">
        <f>+VLOOKUP($B17,Gesamt!$A$5:$H$305,7,FALSE)</f>
        <v>42.13</v>
      </c>
      <c r="I17" s="14">
        <f>+VLOOKUP($B17,Gesamt!$A$5:$I$305,8,FALSE)</f>
        <v>41.99</v>
      </c>
      <c r="J17" s="14">
        <f>+VLOOKUP($B17,Gesamt!$A$5:$K$305,9,FALSE)</f>
        <v>0</v>
      </c>
      <c r="K17" s="14">
        <f>+VLOOKUP($B17,Gesamt!$A$5:$K$305,10,FALSE)</f>
        <v>0</v>
      </c>
      <c r="L17" s="14">
        <f t="shared" si="1"/>
        <v>167.75</v>
      </c>
      <c r="M17">
        <f t="shared" si="2"/>
        <v>-167.75</v>
      </c>
      <c r="N17" s="12"/>
      <c r="O17" s="12"/>
    </row>
    <row r="18" spans="1:15" ht="12.75">
      <c r="A18" s="1">
        <f t="shared" si="0"/>
        <v>12</v>
      </c>
      <c r="B18" s="18">
        <v>104</v>
      </c>
      <c r="C18" s="2" t="str">
        <f>+VLOOKUP($B18,Gesamt!$A$5:$D$305,2,FALSE)</f>
        <v>Lorenz</v>
      </c>
      <c r="D18" s="2" t="str">
        <f>+VLOOKUP($B18,Gesamt!$A$5:$D$305,3,FALSE)</f>
        <v>Lucas</v>
      </c>
      <c r="E18" s="1" t="str">
        <f>+VLOOKUP($B18,Gesamt!$A$5:$D$305,4,FALSE)</f>
        <v>Overath</v>
      </c>
      <c r="F18" s="14">
        <f>+VLOOKUP($B18,Gesamt!$A$5:$F$305,5,FALSE)</f>
        <v>41.66</v>
      </c>
      <c r="G18" s="14">
        <f>+VLOOKUP($B18,Gesamt!$A$5:$G$305,6,FALSE)</f>
        <v>41.93</v>
      </c>
      <c r="H18" s="14">
        <f>+VLOOKUP($B18,Gesamt!$A$5:$H$305,7,FALSE)</f>
        <v>41.91</v>
      </c>
      <c r="I18" s="14">
        <f>+VLOOKUP($B18,Gesamt!$A$5:$I$305,8,FALSE)</f>
        <v>42.26</v>
      </c>
      <c r="J18" s="14">
        <f>+VLOOKUP($B18,Gesamt!$A$5:$K$305,9,FALSE)</f>
        <v>0</v>
      </c>
      <c r="K18" s="14">
        <f>+VLOOKUP($B18,Gesamt!$A$5:$K$305,10,FALSE)</f>
        <v>0</v>
      </c>
      <c r="L18" s="14">
        <f t="shared" si="1"/>
        <v>167.76</v>
      </c>
      <c r="M18">
        <f t="shared" si="2"/>
        <v>-167.76</v>
      </c>
      <c r="N18" s="12"/>
      <c r="O18" s="12"/>
    </row>
    <row r="19" spans="1:15" ht="12.75">
      <c r="A19" s="1">
        <f t="shared" si="0"/>
        <v>13</v>
      </c>
      <c r="B19" s="18">
        <v>168</v>
      </c>
      <c r="C19" s="2" t="str">
        <f>+VLOOKUP($B19,Gesamt!$A$5:$D$305,2,FALSE)</f>
        <v>Müller</v>
      </c>
      <c r="D19" s="2" t="str">
        <f>+VLOOKUP($B19,Gesamt!$A$5:$D$305,3,FALSE)</f>
        <v>Jan-Niclas</v>
      </c>
      <c r="E19" s="1" t="str">
        <f>+VLOOKUP($B19,Gesamt!$A$5:$D$305,4,FALSE)</f>
        <v>Simmerath</v>
      </c>
      <c r="F19" s="14">
        <f>+VLOOKUP($B19,Gesamt!$A$5:$F$305,5,FALSE)</f>
        <v>41.64</v>
      </c>
      <c r="G19" s="14">
        <f>+VLOOKUP($B19,Gesamt!$A$5:$G$305,6,FALSE)</f>
        <v>41.75</v>
      </c>
      <c r="H19" s="14">
        <f>+VLOOKUP($B19,Gesamt!$A$5:$H$305,7,FALSE)</f>
        <v>42.34</v>
      </c>
      <c r="I19" s="14">
        <f>+VLOOKUP($B19,Gesamt!$A$5:$I$305,8,FALSE)</f>
        <v>42.18</v>
      </c>
      <c r="J19" s="14">
        <f>+VLOOKUP($B19,Gesamt!$A$5:$K$305,9,FALSE)</f>
        <v>0</v>
      </c>
      <c r="K19" s="14">
        <f>+VLOOKUP($B19,Gesamt!$A$5:$K$305,10,FALSE)</f>
        <v>0</v>
      </c>
      <c r="L19" s="14">
        <f t="shared" si="1"/>
        <v>167.91</v>
      </c>
      <c r="M19">
        <f t="shared" si="2"/>
        <v>-167.91</v>
      </c>
      <c r="N19" s="12"/>
      <c r="O19" s="12"/>
    </row>
    <row r="20" spans="1:15" ht="12.75">
      <c r="A20" s="1">
        <f t="shared" si="0"/>
        <v>14</v>
      </c>
      <c r="B20" s="18">
        <v>124</v>
      </c>
      <c r="C20" s="2" t="str">
        <f>+VLOOKUP($B20,Gesamt!$A$5:$D$305,2,FALSE)</f>
        <v>Gorgus</v>
      </c>
      <c r="D20" s="2" t="str">
        <f>+VLOOKUP($B20,Gesamt!$A$5:$D$305,3,FALSE)</f>
        <v>Florian</v>
      </c>
      <c r="E20" s="1" t="str">
        <f>+VLOOKUP($B20,Gesamt!$A$5:$D$305,4,FALSE)</f>
        <v>Kerpen</v>
      </c>
      <c r="F20" s="14">
        <f>+VLOOKUP($B20,Gesamt!$A$5:$F$305,5,FALSE)</f>
        <v>41.88</v>
      </c>
      <c r="G20" s="14">
        <f>+VLOOKUP($B20,Gesamt!$A$5:$G$305,6,FALSE)</f>
        <v>41.71</v>
      </c>
      <c r="H20" s="14">
        <f>+VLOOKUP($B20,Gesamt!$A$5:$H$305,7,FALSE)</f>
        <v>41.93</v>
      </c>
      <c r="I20" s="14">
        <f>+VLOOKUP($B20,Gesamt!$A$5:$I$305,8,FALSE)</f>
        <v>42.4</v>
      </c>
      <c r="J20" s="14">
        <f>+VLOOKUP($B20,Gesamt!$A$5:$K$305,9,FALSE)</f>
        <v>0</v>
      </c>
      <c r="K20" s="14">
        <f>+VLOOKUP($B20,Gesamt!$A$5:$K$305,10,FALSE)</f>
        <v>0</v>
      </c>
      <c r="L20" s="14">
        <f t="shared" si="1"/>
        <v>167.92000000000002</v>
      </c>
      <c r="M20">
        <f t="shared" si="2"/>
        <v>-167.92000000000002</v>
      </c>
      <c r="N20" s="12"/>
      <c r="O20" s="12"/>
    </row>
    <row r="21" spans="1:15" ht="12.75">
      <c r="A21" s="1">
        <f t="shared" si="0"/>
        <v>15</v>
      </c>
      <c r="B21" s="18">
        <v>128</v>
      </c>
      <c r="C21" s="2" t="str">
        <f>+VLOOKUP($B21,Gesamt!$A$5:$D$305,2,FALSE)</f>
        <v>Bloch</v>
      </c>
      <c r="D21" s="2" t="str">
        <f>+VLOOKUP($B21,Gesamt!$A$5:$D$305,3,FALSE)</f>
        <v>Christin</v>
      </c>
      <c r="E21" s="1" t="str">
        <f>+VLOOKUP($B21,Gesamt!$A$5:$D$305,4,FALSE)</f>
        <v>Friedrichsfeld</v>
      </c>
      <c r="F21" s="14">
        <f>+VLOOKUP($B21,Gesamt!$A$5:$F$305,5,FALSE)</f>
        <v>42.14</v>
      </c>
      <c r="G21" s="14">
        <f>+VLOOKUP($B21,Gesamt!$A$5:$G$305,6,FALSE)</f>
        <v>41.65</v>
      </c>
      <c r="H21" s="14">
        <f>+VLOOKUP($B21,Gesamt!$A$5:$H$305,7,FALSE)</f>
        <v>42.18</v>
      </c>
      <c r="I21" s="14">
        <f>+VLOOKUP($B21,Gesamt!$A$5:$I$305,8,FALSE)</f>
        <v>42.09</v>
      </c>
      <c r="J21" s="14">
        <f>+VLOOKUP($B21,Gesamt!$A$5:$K$305,9,FALSE)</f>
        <v>0</v>
      </c>
      <c r="K21" s="14">
        <f>+VLOOKUP($B21,Gesamt!$A$5:$K$305,10,FALSE)</f>
        <v>0</v>
      </c>
      <c r="L21" s="14">
        <f t="shared" si="1"/>
        <v>168.06</v>
      </c>
      <c r="M21">
        <f t="shared" si="2"/>
        <v>-168.06</v>
      </c>
      <c r="N21" s="12"/>
      <c r="O21" s="12"/>
    </row>
    <row r="22" spans="1:15" ht="12.75">
      <c r="A22" s="1">
        <f t="shared" si="0"/>
        <v>16</v>
      </c>
      <c r="B22" s="18">
        <v>229</v>
      </c>
      <c r="C22" s="2" t="str">
        <f>+VLOOKUP($B22,Gesamt!$A$5:$D$305,2,FALSE)</f>
        <v>Neubarth</v>
      </c>
      <c r="D22" s="2" t="str">
        <f>+VLOOKUP($B22,Gesamt!$A$5:$D$305,3,FALSE)</f>
        <v>Daniel</v>
      </c>
      <c r="E22" s="1" t="str">
        <f>+VLOOKUP($B22,Gesamt!$A$5:$D$305,4,FALSE)</f>
        <v>Friedrichsfeld</v>
      </c>
      <c r="F22" s="14">
        <f>+VLOOKUP($B22,Gesamt!$A$5:$F$305,5,FALSE)</f>
        <v>41.88</v>
      </c>
      <c r="G22" s="14">
        <f>+VLOOKUP($B22,Gesamt!$A$5:$G$305,6,FALSE)</f>
        <v>41.89</v>
      </c>
      <c r="H22" s="14">
        <f>+VLOOKUP($B22,Gesamt!$A$5:$H$305,7,FALSE)</f>
        <v>42.19</v>
      </c>
      <c r="I22" s="14">
        <f>+VLOOKUP($B22,Gesamt!$A$5:$I$305,8,FALSE)</f>
        <v>42.13</v>
      </c>
      <c r="J22" s="14">
        <f>+VLOOKUP($B22,Gesamt!$A$5:$K$305,9,FALSE)</f>
        <v>0</v>
      </c>
      <c r="K22" s="14">
        <f>+VLOOKUP($B22,Gesamt!$A$5:$K$305,10,FALSE)</f>
        <v>0</v>
      </c>
      <c r="L22" s="14">
        <f t="shared" si="1"/>
        <v>168.09</v>
      </c>
      <c r="M22">
        <f t="shared" si="2"/>
        <v>-168.09</v>
      </c>
      <c r="N22" s="12"/>
      <c r="O22" s="12"/>
    </row>
    <row r="23" spans="1:15" ht="12.75">
      <c r="A23" s="1">
        <f t="shared" si="0"/>
        <v>17</v>
      </c>
      <c r="B23" s="18">
        <v>189</v>
      </c>
      <c r="C23" s="2" t="str">
        <f>+VLOOKUP($B23,Gesamt!$A$5:$D$305,2,FALSE)</f>
        <v>Schmitter</v>
      </c>
      <c r="D23" s="2" t="str">
        <f>+VLOOKUP($B23,Gesamt!$A$5:$D$305,3,FALSE)</f>
        <v>Vincent</v>
      </c>
      <c r="E23" s="1" t="str">
        <f>+VLOOKUP($B23,Gesamt!$A$5:$D$305,4,FALSE)</f>
        <v>Viersen</v>
      </c>
      <c r="F23" s="14">
        <f>+VLOOKUP($B23,Gesamt!$A$5:$F$305,5,FALSE)</f>
        <v>42.04</v>
      </c>
      <c r="G23" s="14">
        <f>+VLOOKUP($B23,Gesamt!$A$5:$G$305,6,FALSE)</f>
        <v>41.83</v>
      </c>
      <c r="H23" s="14">
        <f>+VLOOKUP($B23,Gesamt!$A$5:$H$305,7,FALSE)</f>
        <v>42.35</v>
      </c>
      <c r="I23" s="14">
        <f>+VLOOKUP($B23,Gesamt!$A$5:$I$305,8,FALSE)</f>
        <v>42.1</v>
      </c>
      <c r="J23" s="14">
        <f>+VLOOKUP($B23,Gesamt!$A$5:$K$305,9,FALSE)</f>
        <v>0</v>
      </c>
      <c r="K23" s="14">
        <f>+VLOOKUP($B23,Gesamt!$A$5:$K$305,10,FALSE)</f>
        <v>0</v>
      </c>
      <c r="L23" s="14">
        <f t="shared" si="1"/>
        <v>168.32</v>
      </c>
      <c r="M23">
        <f t="shared" si="2"/>
        <v>-168.32</v>
      </c>
      <c r="N23" s="12"/>
      <c r="O23" s="12"/>
    </row>
    <row r="24" spans="1:15" ht="12.75">
      <c r="A24" s="1">
        <f t="shared" si="0"/>
        <v>18</v>
      </c>
      <c r="B24" s="18">
        <v>110</v>
      </c>
      <c r="C24" s="2" t="str">
        <f>+VLOOKUP($B24,Gesamt!$A$5:$D$305,2,FALSE)</f>
        <v>Bovenschulte</v>
      </c>
      <c r="D24" s="2" t="str">
        <f>+VLOOKUP($B24,Gesamt!$A$5:$D$305,3,FALSE)</f>
        <v>Carina</v>
      </c>
      <c r="E24" s="1" t="str">
        <f>+VLOOKUP($B24,Gesamt!$A$5:$D$305,4,FALSE)</f>
        <v>Rheine</v>
      </c>
      <c r="F24" s="14">
        <f>+VLOOKUP($B24,Gesamt!$A$5:$F$305,5,FALSE)</f>
        <v>42</v>
      </c>
      <c r="G24" s="14">
        <f>+VLOOKUP($B24,Gesamt!$A$5:$G$305,6,FALSE)</f>
        <v>42.24</v>
      </c>
      <c r="H24" s="14">
        <f>+VLOOKUP($B24,Gesamt!$A$5:$H$305,7,FALSE)</f>
        <v>41.92</v>
      </c>
      <c r="I24" s="14">
        <f>+VLOOKUP($B24,Gesamt!$A$5:$I$305,8,FALSE)</f>
        <v>42.46</v>
      </c>
      <c r="J24" s="14">
        <f>+VLOOKUP($B24,Gesamt!$A$5:$K$305,9,FALSE)</f>
        <v>0</v>
      </c>
      <c r="K24" s="14">
        <f>+VLOOKUP($B24,Gesamt!$A$5:$K$305,10,FALSE)</f>
        <v>0</v>
      </c>
      <c r="L24" s="14">
        <f t="shared" si="1"/>
        <v>168.62</v>
      </c>
      <c r="M24">
        <f t="shared" si="2"/>
        <v>-168.62</v>
      </c>
      <c r="N24" s="12"/>
      <c r="O24" s="12"/>
    </row>
    <row r="25" spans="1:15" ht="12.75">
      <c r="A25" s="1">
        <f t="shared" si="0"/>
        <v>18</v>
      </c>
      <c r="B25" s="18">
        <v>188</v>
      </c>
      <c r="C25" s="2" t="str">
        <f>+VLOOKUP($B25,Gesamt!$A$5:$D$305,2,FALSE)</f>
        <v>Bredow</v>
      </c>
      <c r="D25" s="2" t="str">
        <f>+VLOOKUP($B25,Gesamt!$A$5:$D$305,3,FALSE)</f>
        <v>Dennis</v>
      </c>
      <c r="E25" s="1" t="str">
        <f>+VLOOKUP($B25,Gesamt!$A$5:$D$305,4,FALSE)</f>
        <v>Viersen</v>
      </c>
      <c r="F25" s="14">
        <f>+VLOOKUP($B25,Gesamt!$A$5:$F$305,5,FALSE)</f>
        <v>41.96</v>
      </c>
      <c r="G25" s="14">
        <f>+VLOOKUP($B25,Gesamt!$A$5:$G$305,6,FALSE)</f>
        <v>42.09</v>
      </c>
      <c r="H25" s="14">
        <f>+VLOOKUP($B25,Gesamt!$A$5:$H$305,7,FALSE)</f>
        <v>42.1</v>
      </c>
      <c r="I25" s="14">
        <f>+VLOOKUP($B25,Gesamt!$A$5:$I$305,8,FALSE)</f>
        <v>42.47</v>
      </c>
      <c r="J25" s="14">
        <f>+VLOOKUP($B25,Gesamt!$A$5:$K$305,9,FALSE)</f>
        <v>0</v>
      </c>
      <c r="K25" s="14">
        <f>+VLOOKUP($B25,Gesamt!$A$5:$K$305,10,FALSE)</f>
        <v>0</v>
      </c>
      <c r="L25" s="14">
        <f t="shared" si="1"/>
        <v>168.62</v>
      </c>
      <c r="M25">
        <f t="shared" si="2"/>
        <v>-168.62</v>
      </c>
      <c r="N25" s="12"/>
      <c r="O25" s="12"/>
    </row>
    <row r="26" spans="1:15" ht="12.75">
      <c r="A26" s="1">
        <f t="shared" si="0"/>
        <v>20</v>
      </c>
      <c r="B26" s="18">
        <v>136</v>
      </c>
      <c r="C26" s="2" t="str">
        <f>+VLOOKUP($B26,Gesamt!$A$5:$D$305,2,FALSE)</f>
        <v>Tiggelkamp</v>
      </c>
      <c r="D26" s="2" t="str">
        <f>+VLOOKUP($B26,Gesamt!$A$5:$D$305,3,FALSE)</f>
        <v>Darius</v>
      </c>
      <c r="E26" s="1" t="str">
        <f>+VLOOKUP($B26,Gesamt!$A$5:$D$305,4,FALSE)</f>
        <v>Kamp-Lintfort</v>
      </c>
      <c r="F26" s="14">
        <f>+VLOOKUP($B26,Gesamt!$A$5:$F$305,5,FALSE)</f>
        <v>41.9</v>
      </c>
      <c r="G26" s="14">
        <f>+VLOOKUP($B26,Gesamt!$A$5:$G$305,6,FALSE)</f>
        <v>42.19</v>
      </c>
      <c r="H26" s="14">
        <f>+VLOOKUP($B26,Gesamt!$A$5:$H$305,7,FALSE)</f>
        <v>42.25</v>
      </c>
      <c r="I26" s="14">
        <f>+VLOOKUP($B26,Gesamt!$A$5:$I$305,8,FALSE)</f>
        <v>42.56</v>
      </c>
      <c r="J26" s="14">
        <f>+VLOOKUP($B26,Gesamt!$A$5:$K$305,9,FALSE)</f>
        <v>0</v>
      </c>
      <c r="K26" s="14">
        <f>+VLOOKUP($B26,Gesamt!$A$5:$K$305,10,FALSE)</f>
        <v>0</v>
      </c>
      <c r="L26" s="14">
        <f t="shared" si="1"/>
        <v>168.9</v>
      </c>
      <c r="M26">
        <f t="shared" si="2"/>
        <v>-168.9</v>
      </c>
      <c r="N26" s="12"/>
      <c r="O26" s="12"/>
    </row>
    <row r="27" spans="1:15" ht="12.75">
      <c r="A27" s="1">
        <f t="shared" si="0"/>
        <v>21</v>
      </c>
      <c r="B27" s="18">
        <v>133</v>
      </c>
      <c r="C27" s="2" t="str">
        <f>+VLOOKUP($B27,Gesamt!$A$5:$D$305,2,FALSE)</f>
        <v>Siegel</v>
      </c>
      <c r="D27" s="2" t="str">
        <f>+VLOOKUP($B27,Gesamt!$A$5:$D$305,3,FALSE)</f>
        <v>Dorian</v>
      </c>
      <c r="E27" s="1" t="str">
        <f>+VLOOKUP($B27,Gesamt!$A$5:$D$305,4,FALSE)</f>
        <v>Bergkamen</v>
      </c>
      <c r="F27" s="14">
        <f>+VLOOKUP($B27,Gesamt!$A$5:$F$305,5,FALSE)</f>
        <v>42.16</v>
      </c>
      <c r="G27" s="14">
        <f>+VLOOKUP($B27,Gesamt!$A$5:$G$305,6,FALSE)</f>
        <v>41.99</v>
      </c>
      <c r="H27" s="14">
        <f>+VLOOKUP($B27,Gesamt!$A$5:$H$305,7,FALSE)</f>
        <v>42.58</v>
      </c>
      <c r="I27" s="14">
        <f>+VLOOKUP($B27,Gesamt!$A$5:$I$305,8,FALSE)</f>
        <v>42.4</v>
      </c>
      <c r="J27" s="14">
        <f>+VLOOKUP($B27,Gesamt!$A$5:$K$305,9,FALSE)</f>
        <v>0</v>
      </c>
      <c r="K27" s="14">
        <f>+VLOOKUP($B27,Gesamt!$A$5:$K$305,10,FALSE)</f>
        <v>0</v>
      </c>
      <c r="L27" s="14">
        <f t="shared" si="1"/>
        <v>169.13</v>
      </c>
      <c r="M27">
        <f t="shared" si="2"/>
        <v>-169.13</v>
      </c>
      <c r="N27" s="12"/>
      <c r="O27" s="12"/>
    </row>
    <row r="28" spans="1:15" ht="12.75">
      <c r="A28" s="1">
        <f t="shared" si="0"/>
        <v>22</v>
      </c>
      <c r="B28" s="47">
        <v>299</v>
      </c>
      <c r="C28" s="2" t="str">
        <f>+VLOOKUP($B28,Gesamt!$A$5:$D$305,2,FALSE)</f>
        <v>Kelch</v>
      </c>
      <c r="D28" s="2" t="str">
        <f>+VLOOKUP($B28,Gesamt!$A$5:$D$305,3,FALSE)</f>
        <v>Maria</v>
      </c>
      <c r="E28" s="1" t="str">
        <f>+VLOOKUP($B28,Gesamt!$A$5:$D$305,4,FALSE)</f>
        <v>Bergkamen</v>
      </c>
      <c r="F28" s="14">
        <f>+VLOOKUP($B28,Gesamt!$A$5:$F$305,5,FALSE)</f>
        <v>42.06</v>
      </c>
      <c r="G28" s="14">
        <f>+VLOOKUP($B28,Gesamt!$A$5:$G$305,6,FALSE)</f>
        <v>42.67</v>
      </c>
      <c r="H28" s="14">
        <f>+VLOOKUP($B28,Gesamt!$A$5:$H$305,7,FALSE)</f>
        <v>42.37</v>
      </c>
      <c r="I28" s="14">
        <f>+VLOOKUP($B28,Gesamt!$A$5:$I$305,8,FALSE)</f>
        <v>42.82</v>
      </c>
      <c r="J28" s="14">
        <f>+VLOOKUP($B28,Gesamt!$A$5:$K$305,9,FALSE)</f>
        <v>0</v>
      </c>
      <c r="K28" s="14">
        <f>+VLOOKUP($B28,Gesamt!$A$5:$K$305,10,FALSE)</f>
        <v>0</v>
      </c>
      <c r="L28" s="14">
        <f t="shared" si="1"/>
        <v>169.92</v>
      </c>
      <c r="M28">
        <f t="shared" si="2"/>
        <v>-169.92</v>
      </c>
      <c r="N28" s="12"/>
      <c r="O28" s="12"/>
    </row>
    <row r="29" spans="1:15" ht="12.75">
      <c r="A29" s="1">
        <f t="shared" si="0"/>
        <v>23</v>
      </c>
      <c r="B29" s="16">
        <v>238</v>
      </c>
      <c r="C29" s="2" t="str">
        <f>+VLOOKUP($B29,Gesamt!$A$5:$D$305,2,FALSE)</f>
        <v>Wetzler</v>
      </c>
      <c r="D29" s="2" t="str">
        <f>+VLOOKUP($B29,Gesamt!$A$5:$D$305,3,FALSE)</f>
        <v>Jennifer</v>
      </c>
      <c r="E29" s="1" t="str">
        <f>+VLOOKUP($B29,Gesamt!$A$5:$D$305,4,FALSE)</f>
        <v>Overath</v>
      </c>
      <c r="F29" s="14">
        <f>+VLOOKUP($B29,Gesamt!$A$5:$F$305,5,FALSE)</f>
        <v>42.54</v>
      </c>
      <c r="G29" s="14">
        <f>+VLOOKUP($B29,Gesamt!$A$5:$G$305,6,FALSE)</f>
        <v>42.47</v>
      </c>
      <c r="H29" s="14">
        <f>+VLOOKUP($B29,Gesamt!$A$5:$H$305,7,FALSE)</f>
        <v>42.29</v>
      </c>
      <c r="I29" s="14">
        <f>+VLOOKUP($B29,Gesamt!$A$5:$I$305,8,FALSE)</f>
        <v>42.84</v>
      </c>
      <c r="J29" s="14">
        <f>+VLOOKUP($B29,Gesamt!$A$5:$K$305,9,FALSE)</f>
        <v>0</v>
      </c>
      <c r="K29" s="14">
        <f>+VLOOKUP($B29,Gesamt!$A$5:$K$305,10,FALSE)</f>
        <v>0</v>
      </c>
      <c r="L29" s="14">
        <f t="shared" si="1"/>
        <v>170.14</v>
      </c>
      <c r="M29">
        <f t="shared" si="2"/>
        <v>-170.14</v>
      </c>
      <c r="N29" s="12"/>
      <c r="O29" s="12"/>
    </row>
    <row r="30" spans="1:15" ht="12.75">
      <c r="A30" s="1">
        <f t="shared" si="0"/>
        <v>24</v>
      </c>
      <c r="B30" s="18">
        <v>138</v>
      </c>
      <c r="C30" s="2" t="str">
        <f>+VLOOKUP($B30,Gesamt!$A$5:$D$305,2,FALSE)</f>
        <v> Kramer</v>
      </c>
      <c r="D30" s="2" t="str">
        <f>+VLOOKUP($B30,Gesamt!$A$5:$D$305,3,FALSE)</f>
        <v>Eva-Carina</v>
      </c>
      <c r="E30" s="1" t="str">
        <f>+VLOOKUP($B30,Gesamt!$A$5:$D$305,4,FALSE)</f>
        <v>Friedrichsfeld</v>
      </c>
      <c r="F30" s="14">
        <f>+VLOOKUP($B30,Gesamt!$A$5:$F$305,5,FALSE)</f>
        <v>42.96</v>
      </c>
      <c r="G30" s="14">
        <f>+VLOOKUP($B30,Gesamt!$A$5:$G$305,6,FALSE)</f>
        <v>42.95</v>
      </c>
      <c r="H30" s="14">
        <f>+VLOOKUP($B30,Gesamt!$A$5:$H$305,7,FALSE)</f>
        <v>43.08</v>
      </c>
      <c r="I30" s="14">
        <f>+VLOOKUP($B30,Gesamt!$A$5:$I$305,8,FALSE)</f>
        <v>42.67</v>
      </c>
      <c r="J30" s="14">
        <f>+VLOOKUP($B30,Gesamt!$A$5:$K$305,9,FALSE)</f>
        <v>0</v>
      </c>
      <c r="K30" s="14">
        <f>+VLOOKUP($B30,Gesamt!$A$5:$K$305,10,FALSE)</f>
        <v>0</v>
      </c>
      <c r="L30" s="14">
        <f>SUM(F30*$F$4+G30*$G$4+H30*$H$4+I30*$I$4+J30*$J$4+K30*$K$4)</f>
        <v>171.66000000000003</v>
      </c>
      <c r="M30">
        <f>IF(L30&gt;0,L30*-1,-1000)</f>
        <v>-171.66000000000003</v>
      </c>
      <c r="N30" s="12"/>
      <c r="O30" s="12"/>
    </row>
    <row r="31" spans="2:15" ht="12.75">
      <c r="B31" s="18"/>
      <c r="C31" s="2"/>
      <c r="D31" s="2"/>
      <c r="F31" s="14"/>
      <c r="G31" s="14"/>
      <c r="H31" s="14"/>
      <c r="I31" s="14"/>
      <c r="J31" s="14"/>
      <c r="K31" s="14"/>
      <c r="L31" s="14"/>
      <c r="N31" s="12"/>
      <c r="O31" s="12"/>
    </row>
    <row r="32" spans="2:15" ht="12.75">
      <c r="B32" s="18"/>
      <c r="C32" s="2"/>
      <c r="D32" s="2"/>
      <c r="F32" s="14"/>
      <c r="G32" s="14"/>
      <c r="H32" s="14"/>
      <c r="I32" s="14"/>
      <c r="J32" s="14"/>
      <c r="K32" s="14"/>
      <c r="L32" s="14"/>
      <c r="N32" s="12"/>
      <c r="O32" s="12"/>
    </row>
    <row r="33" spans="3:15" ht="12.75">
      <c r="C33" s="2"/>
      <c r="D33" s="2"/>
      <c r="F33" s="14"/>
      <c r="G33" s="14"/>
      <c r="H33" s="14"/>
      <c r="I33" s="14"/>
      <c r="J33" s="14"/>
      <c r="K33" s="14"/>
      <c r="L33" s="14"/>
      <c r="N33" s="12"/>
      <c r="O33" s="12"/>
    </row>
    <row r="34" spans="3:15" ht="12.75">
      <c r="C34" s="2"/>
      <c r="D34" s="2"/>
      <c r="F34" s="14"/>
      <c r="G34" s="14"/>
      <c r="H34" s="14"/>
      <c r="I34" s="14"/>
      <c r="J34" s="14"/>
      <c r="K34" s="14"/>
      <c r="L34" s="14"/>
      <c r="N34" s="12"/>
      <c r="O34" s="12"/>
    </row>
    <row r="35" spans="3:15" ht="12.75">
      <c r="C35" s="2"/>
      <c r="D35" s="2"/>
      <c r="F35" s="14"/>
      <c r="G35" s="14"/>
      <c r="H35" s="14"/>
      <c r="I35" s="14"/>
      <c r="J35" s="14"/>
      <c r="K35" s="14"/>
      <c r="L35" s="14"/>
      <c r="N35" s="12"/>
      <c r="O35" s="12"/>
    </row>
    <row r="36" spans="3:15" ht="12.75">
      <c r="C36" s="2"/>
      <c r="D36" s="2"/>
      <c r="F36" s="14"/>
      <c r="G36" s="14"/>
      <c r="H36" s="14"/>
      <c r="I36" s="14"/>
      <c r="J36" s="14"/>
      <c r="K36" s="14"/>
      <c r="L36" s="14"/>
      <c r="N36" s="12"/>
      <c r="O36" s="12"/>
    </row>
    <row r="37" spans="3:15" ht="12.75">
      <c r="C37" s="2"/>
      <c r="D37" s="2"/>
      <c r="F37" s="14"/>
      <c r="G37" s="14"/>
      <c r="H37" s="14"/>
      <c r="I37" s="14"/>
      <c r="J37" s="14"/>
      <c r="K37" s="14"/>
      <c r="L37" s="14"/>
      <c r="N37" s="12"/>
      <c r="O37" s="12"/>
    </row>
    <row r="38" spans="3:15" ht="12.75">
      <c r="C38" s="2"/>
      <c r="D38" s="2"/>
      <c r="F38" s="14"/>
      <c r="G38" s="14"/>
      <c r="H38" s="14"/>
      <c r="I38" s="14"/>
      <c r="J38" s="14"/>
      <c r="K38" s="14"/>
      <c r="L38" s="14"/>
      <c r="N38" s="12"/>
      <c r="O38" s="12"/>
    </row>
    <row r="39" spans="3:15" ht="12.75">
      <c r="C39" s="2"/>
      <c r="D39" s="2"/>
      <c r="F39" s="14"/>
      <c r="G39" s="14"/>
      <c r="H39" s="14"/>
      <c r="I39" s="14"/>
      <c r="J39" s="14"/>
      <c r="K39" s="14"/>
      <c r="L39" s="14"/>
      <c r="N39" s="12"/>
      <c r="O39" s="12"/>
    </row>
    <row r="40" spans="3:15" ht="12.75">
      <c r="C40" s="2"/>
      <c r="D40" s="2"/>
      <c r="F40" s="14"/>
      <c r="G40" s="14"/>
      <c r="H40" s="14"/>
      <c r="I40" s="14"/>
      <c r="J40" s="14"/>
      <c r="K40" s="14"/>
      <c r="L40" s="14"/>
      <c r="N40" s="12"/>
      <c r="O40" s="12"/>
    </row>
    <row r="41" spans="3:15" ht="12.75">
      <c r="C41" s="2"/>
      <c r="D41" s="2"/>
      <c r="F41" s="14"/>
      <c r="G41" s="14"/>
      <c r="H41" s="14"/>
      <c r="I41" s="14"/>
      <c r="J41" s="14"/>
      <c r="K41" s="14"/>
      <c r="L41" s="14"/>
      <c r="N41" s="12"/>
      <c r="O41" s="12"/>
    </row>
    <row r="42" spans="3:15" ht="12.75">
      <c r="C42" s="2"/>
      <c r="D42" s="2"/>
      <c r="F42" s="14"/>
      <c r="G42" s="14"/>
      <c r="H42" s="14"/>
      <c r="I42" s="14"/>
      <c r="J42" s="14"/>
      <c r="K42" s="14"/>
      <c r="L42" s="14"/>
      <c r="N42" s="12"/>
      <c r="O42" s="12"/>
    </row>
    <row r="43" spans="3:15" ht="12.75">
      <c r="C43" s="2"/>
      <c r="D43" s="2"/>
      <c r="F43" s="14"/>
      <c r="G43" s="14"/>
      <c r="H43" s="14"/>
      <c r="I43" s="14"/>
      <c r="J43" s="14"/>
      <c r="K43" s="14"/>
      <c r="L43" s="14"/>
      <c r="N43" s="12"/>
      <c r="O43" s="12"/>
    </row>
    <row r="44" spans="3:15" ht="12.75">
      <c r="C44" s="2"/>
      <c r="D44" s="2"/>
      <c r="F44" s="14"/>
      <c r="G44" s="14"/>
      <c r="H44" s="14"/>
      <c r="I44" s="14"/>
      <c r="J44" s="14"/>
      <c r="K44" s="14"/>
      <c r="L44" s="14"/>
      <c r="N44" s="12"/>
      <c r="O44" s="12"/>
    </row>
    <row r="45" spans="3:15" ht="12.75">
      <c r="C45" s="2"/>
      <c r="D45" s="2"/>
      <c r="F45" s="14"/>
      <c r="G45" s="14"/>
      <c r="H45" s="14"/>
      <c r="I45" s="14"/>
      <c r="J45" s="14"/>
      <c r="K45" s="14"/>
      <c r="L45" s="14"/>
      <c r="N45" s="12"/>
      <c r="O45" s="12"/>
    </row>
    <row r="46" spans="3:15" ht="12.75">
      <c r="C46" s="2"/>
      <c r="D46" s="2"/>
      <c r="F46" s="14"/>
      <c r="G46" s="14"/>
      <c r="H46" s="14"/>
      <c r="I46" s="14"/>
      <c r="J46" s="14"/>
      <c r="K46" s="14"/>
      <c r="L46" s="14"/>
      <c r="N46" s="12"/>
      <c r="O46" s="12"/>
    </row>
    <row r="47" spans="3:15" ht="12.75">
      <c r="C47" s="2"/>
      <c r="D47" s="2"/>
      <c r="F47" s="14"/>
      <c r="G47" s="14"/>
      <c r="H47" s="14"/>
      <c r="I47" s="14"/>
      <c r="J47" s="14"/>
      <c r="K47" s="14"/>
      <c r="L47" s="14"/>
      <c r="N47" s="12"/>
      <c r="O47" s="12"/>
    </row>
    <row r="48" spans="3:15" ht="12.75">
      <c r="C48" s="2"/>
      <c r="D48" s="2"/>
      <c r="F48" s="14"/>
      <c r="G48" s="14"/>
      <c r="H48" s="14"/>
      <c r="I48" s="14"/>
      <c r="J48" s="14"/>
      <c r="K48" s="14"/>
      <c r="L48" s="14"/>
      <c r="N48" s="12"/>
      <c r="O48" s="12"/>
    </row>
    <row r="49" spans="3:12" ht="12.75">
      <c r="C49" s="2"/>
      <c r="D49" s="2"/>
      <c r="F49" s="14"/>
      <c r="G49" s="14"/>
      <c r="H49" s="14"/>
      <c r="I49" s="14"/>
      <c r="J49" s="14"/>
      <c r="K49" s="14"/>
      <c r="L49" s="14"/>
    </row>
    <row r="50" spans="3:12" ht="12.75">
      <c r="C50" s="2"/>
      <c r="D50" s="2"/>
      <c r="F50" s="14"/>
      <c r="G50" s="14"/>
      <c r="H50" s="14"/>
      <c r="I50" s="14"/>
      <c r="J50" s="14"/>
      <c r="K50" s="14"/>
      <c r="L50" s="14"/>
    </row>
    <row r="51" spans="3:12" ht="12.75">
      <c r="C51" s="2"/>
      <c r="D51" s="2"/>
      <c r="F51" s="14"/>
      <c r="G51" s="14"/>
      <c r="H51" s="14"/>
      <c r="I51" s="14"/>
      <c r="J51" s="14"/>
      <c r="K51" s="14"/>
      <c r="L51" s="14"/>
    </row>
    <row r="52" spans="3:12" ht="12.75">
      <c r="C52" s="2"/>
      <c r="D52" s="2"/>
      <c r="F52" s="14"/>
      <c r="G52" s="14"/>
      <c r="H52" s="14"/>
      <c r="I52" s="14"/>
      <c r="J52" s="14"/>
      <c r="K52" s="14"/>
      <c r="L52" s="14"/>
    </row>
    <row r="53" spans="3:12" ht="12.75">
      <c r="C53" s="2"/>
      <c r="D53" s="2"/>
      <c r="F53" s="14"/>
      <c r="G53" s="14"/>
      <c r="H53" s="14"/>
      <c r="I53" s="14"/>
      <c r="J53" s="14"/>
      <c r="K53" s="14"/>
      <c r="L53" s="14"/>
    </row>
    <row r="54" spans="3:12" ht="12.75">
      <c r="C54" s="2"/>
      <c r="D54" s="2"/>
      <c r="F54" s="14"/>
      <c r="G54" s="14"/>
      <c r="H54" s="14"/>
      <c r="I54" s="14"/>
      <c r="J54" s="14"/>
      <c r="K54" s="14"/>
      <c r="L54" s="14"/>
    </row>
    <row r="55" spans="3:12" ht="12.75">
      <c r="C55" s="2"/>
      <c r="D55" s="2"/>
      <c r="F55" s="14"/>
      <c r="G55" s="14"/>
      <c r="H55" s="14"/>
      <c r="I55" s="14"/>
      <c r="J55" s="14"/>
      <c r="K55" s="14"/>
      <c r="L55" s="14"/>
    </row>
    <row r="56" spans="3:12" ht="12.75">
      <c r="C56" s="2"/>
      <c r="D56" s="2"/>
      <c r="F56" s="14"/>
      <c r="G56" s="14"/>
      <c r="H56" s="14"/>
      <c r="I56" s="14"/>
      <c r="J56" s="14"/>
      <c r="K56" s="14"/>
      <c r="L56" s="14"/>
    </row>
    <row r="57" spans="3:12" ht="12.75">
      <c r="C57" s="2"/>
      <c r="D57" s="2"/>
      <c r="F57" s="14"/>
      <c r="G57" s="14"/>
      <c r="H57" s="14"/>
      <c r="I57" s="14"/>
      <c r="J57" s="14"/>
      <c r="K57" s="14"/>
      <c r="L57" s="14"/>
    </row>
    <row r="58" spans="3:12" ht="12.75">
      <c r="C58" s="2"/>
      <c r="D58" s="2"/>
      <c r="F58" s="14"/>
      <c r="G58" s="14"/>
      <c r="H58" s="14"/>
      <c r="I58" s="14"/>
      <c r="J58" s="14"/>
      <c r="K58" s="14"/>
      <c r="L58" s="14"/>
    </row>
    <row r="59" spans="3:12" ht="12.75">
      <c r="C59" s="2"/>
      <c r="D59" s="2"/>
      <c r="F59" s="14"/>
      <c r="G59" s="14"/>
      <c r="H59" s="14"/>
      <c r="I59" s="14"/>
      <c r="J59" s="14"/>
      <c r="K59" s="14"/>
      <c r="L59" s="14"/>
    </row>
    <row r="60" spans="3:12" ht="12.75">
      <c r="C60" s="2"/>
      <c r="D60" s="2"/>
      <c r="F60" s="14"/>
      <c r="G60" s="14"/>
      <c r="H60" s="14"/>
      <c r="I60" s="14"/>
      <c r="J60" s="14"/>
      <c r="K60" s="14"/>
      <c r="L60" s="14"/>
    </row>
    <row r="61" spans="3:12" ht="12.75">
      <c r="C61" s="2"/>
      <c r="D61" s="2"/>
      <c r="F61" s="14"/>
      <c r="G61" s="14"/>
      <c r="H61" s="14"/>
      <c r="I61" s="14"/>
      <c r="J61" s="14"/>
      <c r="K61" s="14"/>
      <c r="L61" s="14"/>
    </row>
    <row r="62" spans="3:12" ht="12.75">
      <c r="C62" s="2"/>
      <c r="D62" s="2"/>
      <c r="F62" s="14"/>
      <c r="G62" s="14"/>
      <c r="H62" s="14"/>
      <c r="I62" s="14"/>
      <c r="J62" s="14"/>
      <c r="K62" s="14"/>
      <c r="L62" s="14"/>
    </row>
    <row r="63" spans="3:12" ht="12.75">
      <c r="C63" s="2"/>
      <c r="D63" s="2"/>
      <c r="F63" s="14"/>
      <c r="G63" s="14"/>
      <c r="H63" s="14"/>
      <c r="I63" s="14"/>
      <c r="J63" s="14"/>
      <c r="K63" s="14"/>
      <c r="L63" s="14"/>
    </row>
    <row r="64" spans="3:12" ht="12.75">
      <c r="C64" s="2"/>
      <c r="D64" s="2"/>
      <c r="F64" s="14"/>
      <c r="G64" s="14"/>
      <c r="H64" s="14"/>
      <c r="I64" s="14"/>
      <c r="J64" s="14"/>
      <c r="K64" s="14"/>
      <c r="L64" s="14"/>
    </row>
    <row r="65" spans="3:12" ht="12.75">
      <c r="C65" s="2"/>
      <c r="D65" s="2"/>
      <c r="F65" s="14"/>
      <c r="G65" s="14"/>
      <c r="H65" s="14"/>
      <c r="I65" s="14"/>
      <c r="J65" s="14"/>
      <c r="K65" s="14"/>
      <c r="L65" s="14"/>
    </row>
    <row r="66" spans="3:12" ht="12.75">
      <c r="C66" s="2"/>
      <c r="D66" s="2"/>
      <c r="F66" s="14"/>
      <c r="G66" s="14"/>
      <c r="H66" s="14"/>
      <c r="I66" s="14"/>
      <c r="J66" s="14"/>
      <c r="K66" s="14"/>
      <c r="L66" s="14"/>
    </row>
    <row r="67" spans="3:12" ht="12.75">
      <c r="C67" s="2"/>
      <c r="D67" s="2"/>
      <c r="F67" s="14"/>
      <c r="G67" s="14"/>
      <c r="H67" s="14"/>
      <c r="I67" s="14"/>
      <c r="J67" s="14"/>
      <c r="K67" s="14"/>
      <c r="L67" s="14"/>
    </row>
    <row r="68" spans="3:12" ht="12.75">
      <c r="C68" s="2"/>
      <c r="D68" s="2"/>
      <c r="F68" s="14"/>
      <c r="G68" s="14"/>
      <c r="H68" s="14"/>
      <c r="I68" s="14"/>
      <c r="J68" s="14"/>
      <c r="K68" s="14"/>
      <c r="L68" s="14"/>
    </row>
    <row r="69" spans="3:12" ht="12.75">
      <c r="C69" s="2"/>
      <c r="D69" s="2"/>
      <c r="F69" s="14"/>
      <c r="G69" s="14"/>
      <c r="H69" s="14"/>
      <c r="I69" s="14"/>
      <c r="J69" s="14"/>
      <c r="K69" s="14"/>
      <c r="L69" s="14"/>
    </row>
    <row r="70" spans="3:12" ht="12.75">
      <c r="C70" s="2"/>
      <c r="D70" s="2"/>
      <c r="F70" s="14"/>
      <c r="G70" s="14"/>
      <c r="H70" s="14"/>
      <c r="I70" s="14"/>
      <c r="J70" s="14"/>
      <c r="K70" s="14"/>
      <c r="L70" s="14"/>
    </row>
    <row r="71" spans="3:12" ht="12.75">
      <c r="C71" s="2"/>
      <c r="D71" s="2"/>
      <c r="F71" s="14"/>
      <c r="G71" s="14"/>
      <c r="H71" s="14"/>
      <c r="I71" s="14"/>
      <c r="J71" s="14"/>
      <c r="K71" s="14"/>
      <c r="L71" s="14"/>
    </row>
    <row r="72" spans="3:12" ht="12.75">
      <c r="C72" s="2"/>
      <c r="D72" s="2"/>
      <c r="F72" s="14"/>
      <c r="G72" s="14"/>
      <c r="H72" s="14"/>
      <c r="I72" s="14"/>
      <c r="J72" s="14"/>
      <c r="K72" s="14"/>
      <c r="L72" s="14"/>
    </row>
    <row r="73" spans="3:12" ht="12.75">
      <c r="C73" s="2"/>
      <c r="D73" s="2"/>
      <c r="F73" s="14"/>
      <c r="G73" s="14"/>
      <c r="H73" s="14"/>
      <c r="I73" s="14"/>
      <c r="J73" s="14"/>
      <c r="K73" s="14"/>
      <c r="L73" s="14"/>
    </row>
    <row r="74" spans="3:12" ht="12.75">
      <c r="C74" s="2"/>
      <c r="D74" s="2"/>
      <c r="F74" s="14"/>
      <c r="G74" s="14"/>
      <c r="H74" s="14"/>
      <c r="I74" s="14"/>
      <c r="J74" s="14"/>
      <c r="K74" s="14"/>
      <c r="L74" s="14"/>
    </row>
    <row r="75" spans="3:12" ht="12.75">
      <c r="C75" s="2"/>
      <c r="D75" s="2"/>
      <c r="F75" s="14"/>
      <c r="G75" s="14"/>
      <c r="H75" s="14"/>
      <c r="I75" s="14"/>
      <c r="J75" s="14"/>
      <c r="K75" s="14"/>
      <c r="L75" s="14"/>
    </row>
    <row r="76" spans="3:12" ht="12.75">
      <c r="C76" s="2"/>
      <c r="D76" s="2"/>
      <c r="F76" s="14"/>
      <c r="G76" s="14"/>
      <c r="H76" s="14"/>
      <c r="I76" s="14"/>
      <c r="J76" s="14"/>
      <c r="K76" s="14"/>
      <c r="L76" s="14"/>
    </row>
    <row r="77" spans="3:12" ht="12.75">
      <c r="C77" s="2"/>
      <c r="D77" s="2"/>
      <c r="F77" s="14"/>
      <c r="G77" s="14"/>
      <c r="H77" s="14"/>
      <c r="I77" s="14"/>
      <c r="J77" s="14"/>
      <c r="K77" s="14"/>
      <c r="L77" s="14"/>
    </row>
    <row r="78" spans="3:12" ht="12.75">
      <c r="C78" s="2"/>
      <c r="D78" s="2"/>
      <c r="F78" s="14"/>
      <c r="G78" s="14"/>
      <c r="H78" s="14"/>
      <c r="I78" s="14"/>
      <c r="J78" s="14"/>
      <c r="K78" s="14"/>
      <c r="L78" s="14"/>
    </row>
    <row r="79" spans="3:12" ht="12.75">
      <c r="C79" s="2"/>
      <c r="D79" s="2"/>
      <c r="F79" s="14"/>
      <c r="G79" s="14"/>
      <c r="H79" s="14"/>
      <c r="I79" s="14"/>
      <c r="J79" s="14"/>
      <c r="K79" s="14"/>
      <c r="L79" s="14"/>
    </row>
  </sheetData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2"/>
  <headerFooter alignWithMargins="0">
    <oddHeader>&amp;CKerpener Seifenkistenrennen
&amp;A</oddHeader>
    <oddFooter>&amp;CSeite &amp;P von &amp;N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3:O80"/>
  <sheetViews>
    <sheetView zoomScale="95" zoomScaleNormal="95" workbookViewId="0" topLeftCell="A1">
      <pane ySplit="6" topLeftCell="BM16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57421875" style="1" customWidth="1"/>
    <col min="2" max="2" width="8.421875" style="0" customWidth="1"/>
    <col min="3" max="4" width="23.00390625" style="0" customWidth="1"/>
    <col min="5" max="5" width="27.7109375" style="1" customWidth="1"/>
    <col min="6" max="6" width="11.421875" style="10" customWidth="1"/>
    <col min="7" max="7" width="10.57421875" style="10" customWidth="1"/>
    <col min="8" max="10" width="11.421875" style="10" customWidth="1"/>
    <col min="11" max="11" width="9.57421875" style="10" customWidth="1"/>
    <col min="12" max="12" width="12.57421875" style="10" customWidth="1"/>
    <col min="13" max="13" width="0" style="0" hidden="1" customWidth="1"/>
    <col min="14" max="14" width="11.8515625" style="0" customWidth="1"/>
    <col min="15" max="15" width="13.421875" style="0" customWidth="1"/>
  </cols>
  <sheetData>
    <row r="3" ht="12.75">
      <c r="A3" s="2" t="s">
        <v>4</v>
      </c>
    </row>
    <row r="4" spans="1:11" ht="12.75">
      <c r="A4" t="s">
        <v>6</v>
      </c>
      <c r="F4" s="1">
        <f>Gesamt!E2</f>
        <v>1</v>
      </c>
      <c r="G4" s="1">
        <f>Gesamt!F2</f>
        <v>1</v>
      </c>
      <c r="H4" s="1">
        <f>Gesamt!G2</f>
        <v>1</v>
      </c>
      <c r="I4" s="1">
        <f>Gesamt!H2</f>
        <v>1</v>
      </c>
      <c r="J4" s="1">
        <f>Gesamt!I2</f>
        <v>1</v>
      </c>
      <c r="K4" s="1">
        <f>Gesamt!J2</f>
        <v>1</v>
      </c>
    </row>
    <row r="6" spans="1:15" ht="12.75">
      <c r="A6" s="4" t="s">
        <v>5</v>
      </c>
      <c r="B6" s="3" t="s">
        <v>0</v>
      </c>
      <c r="C6" s="3" t="s">
        <v>1</v>
      </c>
      <c r="D6" s="3" t="s">
        <v>7</v>
      </c>
      <c r="E6" s="4" t="s">
        <v>2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6" t="s">
        <v>3</v>
      </c>
      <c r="N6" s="13"/>
      <c r="O6" s="13"/>
    </row>
    <row r="7" spans="1:15" ht="12.75">
      <c r="A7" s="1">
        <f aca="true" t="shared" si="0" ref="A7:A54">IF(L7&gt;0,RANK(M7,M$1:M$65536),0)</f>
        <v>1</v>
      </c>
      <c r="B7" s="16">
        <v>311</v>
      </c>
      <c r="C7" s="2" t="str">
        <f>+VLOOKUP($B7,Gesamt!$A$5:$D$305,2,FALSE)</f>
        <v>Gallinat-Fielers</v>
      </c>
      <c r="D7" s="2" t="str">
        <f>+VLOOKUP($B7,Gesamt!$A$5:$D$305,3,FALSE)</f>
        <v>Thomas</v>
      </c>
      <c r="E7" s="1" t="str">
        <f>+VLOOKUP($B7,Gesamt!$A$5:$D$305,4,FALSE)</f>
        <v>Rheine</v>
      </c>
      <c r="F7" s="14">
        <f>+VLOOKUP($B7,Gesamt!$A$5:$F$305,5,FALSE)</f>
        <v>40.46</v>
      </c>
      <c r="G7" s="14">
        <f>+VLOOKUP($B7,Gesamt!$A$5:$G$305,6,FALSE)</f>
        <v>40.76</v>
      </c>
      <c r="H7" s="14">
        <f>+VLOOKUP($B7,Gesamt!$A$5:$H$305,7,FALSE)</f>
        <v>40.64</v>
      </c>
      <c r="I7" s="14">
        <f>+VLOOKUP($B7,Gesamt!$A$5:$I$305,8,FALSE)</f>
        <v>41.09</v>
      </c>
      <c r="J7" s="14">
        <f>+VLOOKUP($B7,Gesamt!$A$5:$K$305,9,FALSE)</f>
        <v>0</v>
      </c>
      <c r="K7" s="14">
        <f>+VLOOKUP($B7,Gesamt!$A$5:$K$305,10,FALSE)</f>
        <v>0</v>
      </c>
      <c r="L7" s="14">
        <f>SUM(F7*$F$4+G7*$G$4+H7*$H$4+I7*$I$4+J7*$J$4+K7*$K$4)</f>
        <v>162.95</v>
      </c>
      <c r="M7">
        <f>IF(L7&gt;0,L7*-1,-1000)</f>
        <v>-162.95</v>
      </c>
      <c r="N7" s="12"/>
      <c r="O7" s="12"/>
    </row>
    <row r="8" spans="1:15" ht="12.75">
      <c r="A8" s="1">
        <f t="shared" si="0"/>
        <v>2</v>
      </c>
      <c r="B8" s="16">
        <v>513</v>
      </c>
      <c r="C8" s="2" t="str">
        <f>+VLOOKUP($B8,Gesamt!$A$5:$D$305,2,FALSE)</f>
        <v>Müller</v>
      </c>
      <c r="D8" s="2" t="str">
        <f>+VLOOKUP($B8,Gesamt!$A$5:$D$305,3,FALSE)</f>
        <v>Frederic</v>
      </c>
      <c r="E8" s="1" t="str">
        <f>+VLOOKUP($B8,Gesamt!$A$5:$D$305,4,FALSE)</f>
        <v>Simmerath</v>
      </c>
      <c r="F8" s="14">
        <f>+VLOOKUP($B8,Gesamt!$A$5:$F$305,5,FALSE)</f>
        <v>40.66</v>
      </c>
      <c r="G8" s="14">
        <f>+VLOOKUP($B8,Gesamt!$A$5:$G$305,6,FALSE)</f>
        <v>40.58</v>
      </c>
      <c r="H8" s="14">
        <f>+VLOOKUP($B8,Gesamt!$A$5:$H$305,7,FALSE)</f>
        <v>40.92</v>
      </c>
      <c r="I8" s="14">
        <f>+VLOOKUP($B8,Gesamt!$A$5:$I$305,8,FALSE)</f>
        <v>40.81</v>
      </c>
      <c r="J8" s="14">
        <f>+VLOOKUP($B8,Gesamt!$A$5:$K$305,9,FALSE)</f>
        <v>0</v>
      </c>
      <c r="K8" s="14">
        <f>+VLOOKUP($B8,Gesamt!$A$5:$K$305,10,FALSE)</f>
        <v>0</v>
      </c>
      <c r="L8" s="14">
        <f aca="true" t="shared" si="1" ref="L8:L54">SUM(F8*$F$4+G8*$G$4+H8*$H$4+I8*$I$4+J8*$J$4+K8*$K$4)</f>
        <v>162.97</v>
      </c>
      <c r="M8">
        <f aca="true" t="shared" si="2" ref="M8:M54">IF(L8&gt;0,L8*-1,-1000)</f>
        <v>-162.97</v>
      </c>
      <c r="N8" s="12"/>
      <c r="O8" s="12"/>
    </row>
    <row r="9" spans="1:15" ht="12.75">
      <c r="A9" s="1">
        <f t="shared" si="0"/>
        <v>3</v>
      </c>
      <c r="B9" s="16">
        <v>301</v>
      </c>
      <c r="C9" s="2" t="str">
        <f>+VLOOKUP($B9,Gesamt!$A$5:$D$305,2,FALSE)</f>
        <v>Wunderlich</v>
      </c>
      <c r="D9" s="2" t="str">
        <f>+VLOOKUP($B9,Gesamt!$A$5:$D$305,3,FALSE)</f>
        <v>Nils</v>
      </c>
      <c r="E9" s="1" t="str">
        <f>+VLOOKUP($B9,Gesamt!$A$5:$D$305,4,FALSE)</f>
        <v>Ruppichteroth</v>
      </c>
      <c r="F9" s="14">
        <f>+VLOOKUP($B9,Gesamt!$A$5:$F$305,5,FALSE)</f>
        <v>40.74</v>
      </c>
      <c r="G9" s="14">
        <f>+VLOOKUP($B9,Gesamt!$A$5:$G$305,6,FALSE)</f>
        <v>40.54</v>
      </c>
      <c r="H9" s="14">
        <f>+VLOOKUP($B9,Gesamt!$A$5:$H$305,7,FALSE)</f>
        <v>40.94</v>
      </c>
      <c r="I9" s="14">
        <f>+VLOOKUP($B9,Gesamt!$A$5:$I$305,8,FALSE)</f>
        <v>40.77</v>
      </c>
      <c r="J9" s="14">
        <f>+VLOOKUP($B9,Gesamt!$A$5:$K$305,9,FALSE)</f>
        <v>0</v>
      </c>
      <c r="K9" s="14">
        <f>+VLOOKUP($B9,Gesamt!$A$5:$K$305,10,FALSE)</f>
        <v>0</v>
      </c>
      <c r="L9" s="14">
        <f t="shared" si="1"/>
        <v>162.99</v>
      </c>
      <c r="M9">
        <f t="shared" si="2"/>
        <v>-162.99</v>
      </c>
      <c r="N9" s="12"/>
      <c r="O9" s="12"/>
    </row>
    <row r="10" spans="1:15" ht="12.75">
      <c r="A10" s="1">
        <f t="shared" si="0"/>
        <v>3</v>
      </c>
      <c r="B10" s="16">
        <v>505</v>
      </c>
      <c r="C10" s="2" t="str">
        <f>+VLOOKUP($B10,Gesamt!$A$5:$D$305,2,FALSE)</f>
        <v>Gorgus</v>
      </c>
      <c r="D10" s="2" t="str">
        <f>+VLOOKUP($B10,Gesamt!$A$5:$D$305,3,FALSE)</f>
        <v>Sandra</v>
      </c>
      <c r="E10" s="1" t="str">
        <f>+VLOOKUP($B10,Gesamt!$A$5:$D$305,4,FALSE)</f>
        <v>Kerpen</v>
      </c>
      <c r="F10" s="14">
        <f>+VLOOKUP($B10,Gesamt!$A$5:$F$305,5,FALSE)</f>
        <v>40.35</v>
      </c>
      <c r="G10" s="14">
        <f>+VLOOKUP($B10,Gesamt!$A$5:$G$305,6,FALSE)</f>
        <v>40.79</v>
      </c>
      <c r="H10" s="14">
        <f>+VLOOKUP($B10,Gesamt!$A$5:$H$305,7,FALSE)</f>
        <v>40.74</v>
      </c>
      <c r="I10" s="14">
        <f>+VLOOKUP($B10,Gesamt!$A$5:$I$305,8,FALSE)</f>
        <v>41.11</v>
      </c>
      <c r="J10" s="14">
        <f>+VLOOKUP($B10,Gesamt!$A$5:$K$305,9,FALSE)</f>
        <v>0</v>
      </c>
      <c r="K10" s="14">
        <f>+VLOOKUP($B10,Gesamt!$A$5:$K$305,10,FALSE)</f>
        <v>0</v>
      </c>
      <c r="L10" s="14">
        <f t="shared" si="1"/>
        <v>162.99</v>
      </c>
      <c r="M10">
        <f t="shared" si="2"/>
        <v>-162.99</v>
      </c>
      <c r="N10" s="12"/>
      <c r="O10" s="12"/>
    </row>
    <row r="11" spans="1:15" ht="12.75">
      <c r="A11" s="1">
        <f t="shared" si="0"/>
        <v>5</v>
      </c>
      <c r="B11" s="16">
        <v>390</v>
      </c>
      <c r="C11" s="2" t="str">
        <f>+VLOOKUP($B11,Gesamt!$A$5:$D$305,2,FALSE)</f>
        <v>Schimanski</v>
      </c>
      <c r="D11" s="2" t="str">
        <f>+VLOOKUP($B11,Gesamt!$A$5:$D$305,3,FALSE)</f>
        <v>Kevin</v>
      </c>
      <c r="E11" s="1" t="str">
        <f>+VLOOKUP($B11,Gesamt!$A$5:$D$305,4,FALSE)</f>
        <v>Bergkamen</v>
      </c>
      <c r="F11" s="14">
        <f>+VLOOKUP($B11,Gesamt!$A$5:$F$305,5,FALSE)</f>
        <v>40.71</v>
      </c>
      <c r="G11" s="14">
        <f>+VLOOKUP($B11,Gesamt!$A$5:$G$305,6,FALSE)</f>
        <v>40.54</v>
      </c>
      <c r="H11" s="14">
        <f>+VLOOKUP($B11,Gesamt!$A$5:$H$305,7,FALSE)</f>
        <v>40.88</v>
      </c>
      <c r="I11" s="14">
        <f>+VLOOKUP($B11,Gesamt!$A$5:$I$305,8,FALSE)</f>
        <v>40.91</v>
      </c>
      <c r="J11" s="14">
        <f>+VLOOKUP($B11,Gesamt!$A$5:$K$305,9,FALSE)</f>
        <v>0</v>
      </c>
      <c r="K11" s="14">
        <f>+VLOOKUP($B11,Gesamt!$A$5:$K$305,10,FALSE)</f>
        <v>0</v>
      </c>
      <c r="L11" s="14">
        <f t="shared" si="1"/>
        <v>163.04</v>
      </c>
      <c r="M11">
        <f t="shared" si="2"/>
        <v>-163.04</v>
      </c>
      <c r="N11" s="12"/>
      <c r="O11" s="12"/>
    </row>
    <row r="12" spans="1:15" ht="12.75">
      <c r="A12" s="1">
        <f t="shared" si="0"/>
        <v>6</v>
      </c>
      <c r="B12" s="16">
        <v>501</v>
      </c>
      <c r="C12" s="2" t="str">
        <f>+VLOOKUP($B12,Gesamt!$A$5:$D$305,2,FALSE)</f>
        <v>Menden</v>
      </c>
      <c r="D12" s="2" t="str">
        <f>+VLOOKUP($B12,Gesamt!$A$5:$D$305,3,FALSE)</f>
        <v>Pascal</v>
      </c>
      <c r="E12" s="1" t="str">
        <f>+VLOOKUP($B12,Gesamt!$A$5:$D$305,4,FALSE)</f>
        <v>St. Augustin</v>
      </c>
      <c r="F12" s="14">
        <f>+VLOOKUP($B12,Gesamt!$A$5:$F$305,5,FALSE)</f>
        <v>40.4</v>
      </c>
      <c r="G12" s="14">
        <f>+VLOOKUP($B12,Gesamt!$A$5:$G$305,6,FALSE)</f>
        <v>40.74</v>
      </c>
      <c r="H12" s="14">
        <f>+VLOOKUP($B12,Gesamt!$A$5:$H$305,7,FALSE)</f>
        <v>40.77</v>
      </c>
      <c r="I12" s="14">
        <f>+VLOOKUP($B12,Gesamt!$A$5:$I$305,8,FALSE)</f>
        <v>41.17</v>
      </c>
      <c r="J12" s="14">
        <f>+VLOOKUP($B12,Gesamt!$A$5:$K$305,9,FALSE)</f>
        <v>0</v>
      </c>
      <c r="K12" s="14">
        <f>+VLOOKUP($B12,Gesamt!$A$5:$K$305,10,FALSE)</f>
        <v>0</v>
      </c>
      <c r="L12" s="14">
        <f t="shared" si="1"/>
        <v>163.07999999999998</v>
      </c>
      <c r="M12">
        <f t="shared" si="2"/>
        <v>-163.07999999999998</v>
      </c>
      <c r="N12" s="12"/>
      <c r="O12" s="12"/>
    </row>
    <row r="13" spans="1:15" ht="12.75">
      <c r="A13" s="1">
        <f t="shared" si="0"/>
        <v>7</v>
      </c>
      <c r="B13" s="16">
        <v>510</v>
      </c>
      <c r="C13" s="2" t="str">
        <f>+VLOOKUP($B13,Gesamt!$A$5:$D$305,2,FALSE)</f>
        <v>Jost</v>
      </c>
      <c r="D13" s="2" t="str">
        <f>+VLOOKUP($B13,Gesamt!$A$5:$D$305,3,FALSE)</f>
        <v>Marcel</v>
      </c>
      <c r="E13" s="1" t="str">
        <f>+VLOOKUP($B13,Gesamt!$A$5:$D$305,4,FALSE)</f>
        <v>Simmerath</v>
      </c>
      <c r="F13" s="14">
        <f>+VLOOKUP($B13,Gesamt!$A$5:$F$305,5,FALSE)</f>
        <v>40.53</v>
      </c>
      <c r="G13" s="14">
        <f>+VLOOKUP($B13,Gesamt!$A$5:$G$305,6,FALSE)</f>
        <v>40.86</v>
      </c>
      <c r="H13" s="14">
        <f>+VLOOKUP($B13,Gesamt!$A$5:$H$305,7,FALSE)</f>
        <v>40.75</v>
      </c>
      <c r="I13" s="14">
        <f>+VLOOKUP($B13,Gesamt!$A$5:$I$305,8,FALSE)</f>
        <v>41.16</v>
      </c>
      <c r="J13" s="14">
        <f>+VLOOKUP($B13,Gesamt!$A$5:$K$305,9,FALSE)</f>
        <v>0</v>
      </c>
      <c r="K13" s="14">
        <f>+VLOOKUP($B13,Gesamt!$A$5:$K$305,10,FALSE)</f>
        <v>0</v>
      </c>
      <c r="L13" s="14">
        <f t="shared" si="1"/>
        <v>163.3</v>
      </c>
      <c r="M13">
        <f t="shared" si="2"/>
        <v>-163.3</v>
      </c>
      <c r="N13" s="12"/>
      <c r="O13" s="12"/>
    </row>
    <row r="14" spans="1:15" ht="12.75">
      <c r="A14" s="1">
        <f t="shared" si="0"/>
        <v>8</v>
      </c>
      <c r="B14" s="48">
        <v>502</v>
      </c>
      <c r="C14" s="2" t="str">
        <f>+VLOOKUP($B14,Gesamt!$A$5:$D$305,2,FALSE)</f>
        <v>Reinelt</v>
      </c>
      <c r="D14" s="2" t="str">
        <f>+VLOOKUP($B14,Gesamt!$A$5:$D$305,3,FALSE)</f>
        <v>Benedikt</v>
      </c>
      <c r="E14" s="1" t="str">
        <f>+VLOOKUP($B14,Gesamt!$A$5:$D$305,4,FALSE)</f>
        <v>Rheine</v>
      </c>
      <c r="F14" s="14">
        <f>+VLOOKUP($B14,Gesamt!$A$5:$F$305,5,FALSE)</f>
        <v>40.69</v>
      </c>
      <c r="G14" s="14">
        <f>+VLOOKUP($B14,Gesamt!$A$5:$G$305,6,FALSE)</f>
        <v>40.57</v>
      </c>
      <c r="H14" s="14">
        <f>+VLOOKUP($B14,Gesamt!$A$5:$H$305,7,FALSE)</f>
        <v>41.11</v>
      </c>
      <c r="I14" s="14">
        <f>+VLOOKUP($B14,Gesamt!$A$5:$I$305,8,FALSE)</f>
        <v>40.97</v>
      </c>
      <c r="J14" s="14">
        <f>+VLOOKUP($B14,Gesamt!$A$5:$K$305,9,FALSE)</f>
        <v>0</v>
      </c>
      <c r="K14" s="14">
        <f>+VLOOKUP($B14,Gesamt!$A$5:$K$305,10,FALSE)</f>
        <v>0</v>
      </c>
      <c r="L14" s="14">
        <f t="shared" si="1"/>
        <v>163.33999999999997</v>
      </c>
      <c r="M14">
        <f t="shared" si="2"/>
        <v>-163.33999999999997</v>
      </c>
      <c r="N14" s="12"/>
      <c r="O14" s="12"/>
    </row>
    <row r="15" spans="1:15" ht="12.75">
      <c r="A15" s="1">
        <f t="shared" si="0"/>
        <v>9</v>
      </c>
      <c r="B15" s="16">
        <v>506</v>
      </c>
      <c r="C15" s="2" t="str">
        <f>+VLOOKUP($B15,Gesamt!$A$5:$D$305,2,FALSE)</f>
        <v>Jost</v>
      </c>
      <c r="D15" s="2" t="str">
        <f>+VLOOKUP($B15,Gesamt!$A$5:$D$305,3,FALSE)</f>
        <v>Patrick</v>
      </c>
      <c r="E15" s="1" t="str">
        <f>+VLOOKUP($B15,Gesamt!$A$5:$D$305,4,FALSE)</f>
        <v>Simmerath</v>
      </c>
      <c r="F15" s="14">
        <f>+VLOOKUP($B15,Gesamt!$A$5:$F$305,5,FALSE)</f>
        <v>40.56</v>
      </c>
      <c r="G15" s="14">
        <f>+VLOOKUP($B15,Gesamt!$A$5:$G$305,6,FALSE)</f>
        <v>40.87</v>
      </c>
      <c r="H15" s="14">
        <f>+VLOOKUP($B15,Gesamt!$A$5:$H$305,7,FALSE)</f>
        <v>40.78</v>
      </c>
      <c r="I15" s="14">
        <f>+VLOOKUP($B15,Gesamt!$A$5:$I$305,8,FALSE)</f>
        <v>41.2</v>
      </c>
      <c r="J15" s="14">
        <f>+VLOOKUP($B15,Gesamt!$A$5:$K$305,9,FALSE)</f>
        <v>0</v>
      </c>
      <c r="K15" s="14">
        <f>+VLOOKUP($B15,Gesamt!$A$5:$K$305,10,FALSE)</f>
        <v>0</v>
      </c>
      <c r="L15" s="14">
        <f t="shared" si="1"/>
        <v>163.41000000000003</v>
      </c>
      <c r="M15">
        <f t="shared" si="2"/>
        <v>-163.41000000000003</v>
      </c>
      <c r="N15" s="12"/>
      <c r="O15" s="12"/>
    </row>
    <row r="16" spans="1:15" ht="12.75">
      <c r="A16" s="1">
        <f t="shared" si="0"/>
        <v>10</v>
      </c>
      <c r="B16" s="16">
        <v>376</v>
      </c>
      <c r="C16" s="2" t="str">
        <f>+VLOOKUP($B16,Gesamt!$A$5:$D$305,2,FALSE)</f>
        <v>Tenambergen</v>
      </c>
      <c r="D16" s="2" t="str">
        <f>+VLOOKUP($B16,Gesamt!$A$5:$D$305,3,FALSE)</f>
        <v>Anna</v>
      </c>
      <c r="E16" s="1" t="str">
        <f>+VLOOKUP($B16,Gesamt!$A$5:$D$305,4,FALSE)</f>
        <v>Mettingen</v>
      </c>
      <c r="F16" s="14">
        <f>+VLOOKUP($B16,Gesamt!$A$5:$F$305,5,FALSE)</f>
        <v>40.61</v>
      </c>
      <c r="G16" s="14">
        <f>+VLOOKUP($B16,Gesamt!$A$5:$G$305,6,FALSE)</f>
        <v>40.8</v>
      </c>
      <c r="H16" s="14">
        <f>+VLOOKUP($B16,Gesamt!$A$5:$H$305,7,FALSE)</f>
        <v>40.75</v>
      </c>
      <c r="I16" s="14">
        <f>+VLOOKUP($B16,Gesamt!$A$5:$I$305,8,FALSE)</f>
        <v>41.26</v>
      </c>
      <c r="J16" s="14">
        <f>+VLOOKUP($B16,Gesamt!$A$5:$K$305,9,FALSE)</f>
        <v>0</v>
      </c>
      <c r="K16" s="14">
        <f>+VLOOKUP($B16,Gesamt!$A$5:$K$305,10,FALSE)</f>
        <v>0</v>
      </c>
      <c r="L16" s="14">
        <f t="shared" si="1"/>
        <v>163.42</v>
      </c>
      <c r="M16">
        <f t="shared" si="2"/>
        <v>-163.42</v>
      </c>
      <c r="N16" s="12"/>
      <c r="O16" s="12"/>
    </row>
    <row r="17" spans="1:15" ht="12.75">
      <c r="A17" s="1">
        <f t="shared" si="0"/>
        <v>11</v>
      </c>
      <c r="B17" s="16">
        <v>320</v>
      </c>
      <c r="C17" s="2" t="str">
        <f>+VLOOKUP($B17,Gesamt!$A$5:$D$305,2,FALSE)</f>
        <v>Lambers</v>
      </c>
      <c r="D17" s="2" t="str">
        <f>+VLOOKUP($B17,Gesamt!$A$5:$D$305,3,FALSE)</f>
        <v>Matthias</v>
      </c>
      <c r="E17" s="1" t="str">
        <f>+VLOOKUP($B17,Gesamt!$A$5:$D$305,4,FALSE)</f>
        <v>Mettingen</v>
      </c>
      <c r="F17" s="14">
        <f>+VLOOKUP($B17,Gesamt!$A$5:$F$305,5,FALSE)</f>
        <v>40.86</v>
      </c>
      <c r="G17" s="14">
        <f>+VLOOKUP($B17,Gesamt!$A$5:$G$305,6,FALSE)</f>
        <v>40.52</v>
      </c>
      <c r="H17" s="14">
        <f>+VLOOKUP($B17,Gesamt!$A$5:$H$305,7,FALSE)</f>
        <v>40.99</v>
      </c>
      <c r="I17" s="14">
        <f>+VLOOKUP($B17,Gesamt!$A$5:$I$305,8,FALSE)</f>
        <v>41.07</v>
      </c>
      <c r="J17" s="14">
        <f>+VLOOKUP($B17,Gesamt!$A$5:$K$305,9,FALSE)</f>
        <v>0</v>
      </c>
      <c r="K17" s="14">
        <f>+VLOOKUP($B17,Gesamt!$A$5:$K$305,10,FALSE)</f>
        <v>0</v>
      </c>
      <c r="L17" s="14">
        <f t="shared" si="1"/>
        <v>163.44</v>
      </c>
      <c r="M17">
        <f t="shared" si="2"/>
        <v>-163.44</v>
      </c>
      <c r="N17" s="12"/>
      <c r="O17" s="12"/>
    </row>
    <row r="18" spans="1:15" ht="12.75">
      <c r="A18" s="1">
        <f t="shared" si="0"/>
        <v>12</v>
      </c>
      <c r="B18" s="16">
        <v>511</v>
      </c>
      <c r="C18" s="2" t="str">
        <f>+VLOOKUP($B18,Gesamt!$A$5:$D$305,2,FALSE)</f>
        <v>Meßbauer</v>
      </c>
      <c r="D18" s="2" t="str">
        <f>+VLOOKUP($B18,Gesamt!$A$5:$D$305,3,FALSE)</f>
        <v>Mariana</v>
      </c>
      <c r="E18" s="1" t="str">
        <f>+VLOOKUP($B18,Gesamt!$A$5:$D$305,4,FALSE)</f>
        <v>Rheine</v>
      </c>
      <c r="F18" s="14">
        <f>+VLOOKUP($B18,Gesamt!$A$5:$F$305,5,FALSE)</f>
        <v>40.82</v>
      </c>
      <c r="G18" s="14">
        <f>+VLOOKUP($B18,Gesamt!$A$5:$G$305,6,FALSE)</f>
        <v>40.71</v>
      </c>
      <c r="H18" s="14">
        <f>+VLOOKUP($B18,Gesamt!$A$5:$H$305,7,FALSE)</f>
        <v>41.06</v>
      </c>
      <c r="I18" s="14">
        <f>+VLOOKUP($B18,Gesamt!$A$5:$I$305,8,FALSE)</f>
        <v>40.91</v>
      </c>
      <c r="J18" s="14">
        <f>+VLOOKUP($B18,Gesamt!$A$5:$K$305,9,FALSE)</f>
        <v>0</v>
      </c>
      <c r="K18" s="14">
        <f>+VLOOKUP($B18,Gesamt!$A$5:$K$305,10,FALSE)</f>
        <v>0</v>
      </c>
      <c r="L18" s="14">
        <f t="shared" si="1"/>
        <v>163.5</v>
      </c>
      <c r="M18">
        <f t="shared" si="2"/>
        <v>-163.5</v>
      </c>
      <c r="N18" s="12"/>
      <c r="O18" s="12"/>
    </row>
    <row r="19" spans="1:15" ht="12.75">
      <c r="A19" s="1">
        <f t="shared" si="0"/>
        <v>13</v>
      </c>
      <c r="B19" s="16">
        <v>346</v>
      </c>
      <c r="C19" s="2" t="str">
        <f>+VLOOKUP($B19,Gesamt!$A$5:$D$305,2,FALSE)</f>
        <v>Lorenz</v>
      </c>
      <c r="D19" s="2" t="str">
        <f>+VLOOKUP($B19,Gesamt!$A$5:$D$305,3,FALSE)</f>
        <v>Linda</v>
      </c>
      <c r="E19" s="1" t="str">
        <f>+VLOOKUP($B19,Gesamt!$A$5:$D$305,4,FALSE)</f>
        <v>Overath</v>
      </c>
      <c r="F19" s="14">
        <f>+VLOOKUP($B19,Gesamt!$A$5:$F$305,5,FALSE)</f>
        <v>40.84</v>
      </c>
      <c r="G19" s="14">
        <f>+VLOOKUP($B19,Gesamt!$A$5:$G$305,6,FALSE)</f>
        <v>40.64</v>
      </c>
      <c r="H19" s="14">
        <f>+VLOOKUP($B19,Gesamt!$A$5:$H$305,7,FALSE)</f>
        <v>41.06</v>
      </c>
      <c r="I19" s="14">
        <f>+VLOOKUP($B19,Gesamt!$A$5:$I$305,8,FALSE)</f>
        <v>41.09</v>
      </c>
      <c r="J19" s="14">
        <f>+VLOOKUP($B19,Gesamt!$A$5:$K$305,9,FALSE)</f>
        <v>0</v>
      </c>
      <c r="K19" s="14">
        <f>+VLOOKUP($B19,Gesamt!$A$5:$K$305,10,FALSE)</f>
        <v>0</v>
      </c>
      <c r="L19" s="14">
        <f t="shared" si="1"/>
        <v>163.63</v>
      </c>
      <c r="M19">
        <f t="shared" si="2"/>
        <v>-163.63</v>
      </c>
      <c r="N19" s="12"/>
      <c r="O19" s="12"/>
    </row>
    <row r="20" spans="1:15" ht="12.75">
      <c r="A20" s="1">
        <f t="shared" si="0"/>
        <v>13</v>
      </c>
      <c r="B20" s="16">
        <v>380</v>
      </c>
      <c r="C20" s="2" t="str">
        <f>+VLOOKUP($B20,Gesamt!$A$5:$D$305,2,FALSE)</f>
        <v>Förster</v>
      </c>
      <c r="D20" s="2" t="str">
        <f>+VLOOKUP($B20,Gesamt!$A$5:$D$305,3,FALSE)</f>
        <v>Mirko</v>
      </c>
      <c r="E20" s="1" t="str">
        <f>+VLOOKUP($B20,Gesamt!$A$5:$D$305,4,FALSE)</f>
        <v>Simmerath</v>
      </c>
      <c r="F20" s="14">
        <f>+VLOOKUP($B20,Gesamt!$A$5:$F$305,5,FALSE)</f>
        <v>40.55</v>
      </c>
      <c r="G20" s="14">
        <f>+VLOOKUP($B20,Gesamt!$A$5:$G$305,6,FALSE)</f>
        <v>40.93</v>
      </c>
      <c r="H20" s="14">
        <f>+VLOOKUP($B20,Gesamt!$A$5:$H$305,7,FALSE)</f>
        <v>40.88</v>
      </c>
      <c r="I20" s="14">
        <f>+VLOOKUP($B20,Gesamt!$A$5:$I$305,8,FALSE)</f>
        <v>41.27</v>
      </c>
      <c r="J20" s="14">
        <f>+VLOOKUP($B20,Gesamt!$A$5:$K$305,9,FALSE)</f>
        <v>0</v>
      </c>
      <c r="K20" s="14">
        <f>+VLOOKUP($B20,Gesamt!$A$5:$K$305,10,FALSE)</f>
        <v>0</v>
      </c>
      <c r="L20" s="14">
        <f t="shared" si="1"/>
        <v>163.63</v>
      </c>
      <c r="M20">
        <f t="shared" si="2"/>
        <v>-163.63</v>
      </c>
      <c r="N20" s="12"/>
      <c r="O20" s="12"/>
    </row>
    <row r="21" spans="1:15" ht="12.75">
      <c r="A21" s="1">
        <f t="shared" si="0"/>
        <v>15</v>
      </c>
      <c r="B21" s="16">
        <v>305</v>
      </c>
      <c r="C21" s="2" t="str">
        <f>+VLOOKUP($B21,Gesamt!$A$5:$D$305,2,FALSE)</f>
        <v>Gorgus</v>
      </c>
      <c r="D21" s="2" t="str">
        <f>+VLOOKUP($B21,Gesamt!$A$5:$D$305,3,FALSE)</f>
        <v>Erika</v>
      </c>
      <c r="E21" s="1" t="str">
        <f>+VLOOKUP($B21,Gesamt!$A$5:$D$305,4,FALSE)</f>
        <v>Kerpen</v>
      </c>
      <c r="F21" s="14">
        <f>+VLOOKUP($B21,Gesamt!$A$5:$F$305,5,FALSE)</f>
        <v>40.84</v>
      </c>
      <c r="G21" s="14">
        <f>+VLOOKUP($B21,Gesamt!$A$5:$G$305,6,FALSE)</f>
        <v>40.69</v>
      </c>
      <c r="H21" s="14">
        <f>+VLOOKUP($B21,Gesamt!$A$5:$H$305,7,FALSE)</f>
        <v>41.14</v>
      </c>
      <c r="I21" s="14">
        <f>+VLOOKUP($B21,Gesamt!$A$5:$I$305,8,FALSE)</f>
        <v>40.98</v>
      </c>
      <c r="J21" s="14">
        <f>+VLOOKUP($B21,Gesamt!$A$5:$K$305,9,FALSE)</f>
        <v>0</v>
      </c>
      <c r="K21" s="14">
        <f>+VLOOKUP($B21,Gesamt!$A$5:$K$305,10,FALSE)</f>
        <v>0</v>
      </c>
      <c r="L21" s="14">
        <f t="shared" si="1"/>
        <v>163.65</v>
      </c>
      <c r="M21">
        <f t="shared" si="2"/>
        <v>-163.65</v>
      </c>
      <c r="N21" s="12"/>
      <c r="O21" s="12"/>
    </row>
    <row r="22" spans="1:15" ht="12.75">
      <c r="A22" s="1">
        <f t="shared" si="0"/>
        <v>15</v>
      </c>
      <c r="B22" s="16">
        <v>504</v>
      </c>
      <c r="C22" s="2" t="str">
        <f>+VLOOKUP($B22,Gesamt!$A$5:$D$305,2,FALSE)</f>
        <v>Roeben</v>
      </c>
      <c r="D22" s="2" t="str">
        <f>+VLOOKUP($B22,Gesamt!$A$5:$D$305,3,FALSE)</f>
        <v>Marc</v>
      </c>
      <c r="E22" s="1" t="str">
        <f>+VLOOKUP($B22,Gesamt!$A$5:$D$305,4,FALSE)</f>
        <v>Simmerath</v>
      </c>
      <c r="F22" s="14">
        <f>+VLOOKUP($B22,Gesamt!$A$5:$F$305,5,FALSE)</f>
        <v>40.81</v>
      </c>
      <c r="G22" s="14">
        <f>+VLOOKUP($B22,Gesamt!$A$5:$G$305,6,FALSE)</f>
        <v>40.7</v>
      </c>
      <c r="H22" s="14">
        <f>+VLOOKUP($B22,Gesamt!$A$5:$H$305,7,FALSE)</f>
        <v>41.16</v>
      </c>
      <c r="I22" s="14">
        <f>+VLOOKUP($B22,Gesamt!$A$5:$I$305,8,FALSE)</f>
        <v>40.98</v>
      </c>
      <c r="J22" s="14">
        <f>+VLOOKUP($B22,Gesamt!$A$5:$K$305,9,FALSE)</f>
        <v>0</v>
      </c>
      <c r="K22" s="14">
        <f>+VLOOKUP($B22,Gesamt!$A$5:$K$305,10,FALSE)</f>
        <v>0</v>
      </c>
      <c r="L22" s="14">
        <f t="shared" si="1"/>
        <v>163.65</v>
      </c>
      <c r="M22">
        <f t="shared" si="2"/>
        <v>-163.65</v>
      </c>
      <c r="N22" s="12"/>
      <c r="O22" s="12"/>
    </row>
    <row r="23" spans="1:15" ht="12.75">
      <c r="A23" s="1">
        <f t="shared" si="0"/>
        <v>17</v>
      </c>
      <c r="B23" s="16">
        <v>323</v>
      </c>
      <c r="C23" s="2" t="str">
        <f>+VLOOKUP($B23,Gesamt!$A$5:$D$305,2,FALSE)</f>
        <v>Bloch</v>
      </c>
      <c r="D23" s="2" t="str">
        <f>+VLOOKUP($B23,Gesamt!$A$5:$D$305,3,FALSE)</f>
        <v>Nikolas</v>
      </c>
      <c r="E23" s="1" t="str">
        <f>+VLOOKUP($B23,Gesamt!$A$5:$D$305,4,FALSE)</f>
        <v>Friedrichsfeld</v>
      </c>
      <c r="F23" s="14">
        <f>+VLOOKUP($B23,Gesamt!$A$5:$F$305,5,FALSE)</f>
        <v>40.65</v>
      </c>
      <c r="G23" s="14">
        <f>+VLOOKUP($B23,Gesamt!$A$5:$G$305,6,FALSE)</f>
        <v>40.91</v>
      </c>
      <c r="H23" s="14">
        <f>+VLOOKUP($B23,Gesamt!$A$5:$H$305,7,FALSE)</f>
        <v>40.74</v>
      </c>
      <c r="I23" s="14">
        <f>+VLOOKUP($B23,Gesamt!$A$5:$I$305,8,FALSE)</f>
        <v>41.43</v>
      </c>
      <c r="J23" s="14">
        <f>+VLOOKUP($B23,Gesamt!$A$5:$K$305,9,FALSE)</f>
        <v>0</v>
      </c>
      <c r="K23" s="14">
        <f>+VLOOKUP($B23,Gesamt!$A$5:$K$305,10,FALSE)</f>
        <v>0</v>
      </c>
      <c r="L23" s="14">
        <f t="shared" si="1"/>
        <v>163.73000000000002</v>
      </c>
      <c r="M23">
        <f t="shared" si="2"/>
        <v>-163.73000000000002</v>
      </c>
      <c r="N23" s="12"/>
      <c r="O23" s="12"/>
    </row>
    <row r="24" spans="1:15" ht="12.75">
      <c r="A24" s="1">
        <f t="shared" si="0"/>
        <v>18</v>
      </c>
      <c r="B24" s="16">
        <v>508</v>
      </c>
      <c r="C24" s="2" t="str">
        <f>+VLOOKUP($B24,Gesamt!$A$5:$D$305,2,FALSE)</f>
        <v>Vorbohle</v>
      </c>
      <c r="D24" s="2" t="str">
        <f>+VLOOKUP($B24,Gesamt!$A$5:$D$305,3,FALSE)</f>
        <v>Philipp</v>
      </c>
      <c r="E24" s="1" t="str">
        <f>+VLOOKUP($B24,Gesamt!$A$5:$D$305,4,FALSE)</f>
        <v>Stromberg</v>
      </c>
      <c r="F24" s="14">
        <f>+VLOOKUP($B24,Gesamt!$A$5:$F$305,5,FALSE)</f>
        <v>40.91</v>
      </c>
      <c r="G24" s="14">
        <f>+VLOOKUP($B24,Gesamt!$A$5:$G$305,6,FALSE)</f>
        <v>40.74</v>
      </c>
      <c r="H24" s="14">
        <f>+VLOOKUP($B24,Gesamt!$A$5:$H$305,7,FALSE)</f>
        <v>41.16</v>
      </c>
      <c r="I24" s="14">
        <f>+VLOOKUP($B24,Gesamt!$A$5:$I$305,8,FALSE)</f>
        <v>40.95</v>
      </c>
      <c r="J24" s="14">
        <f>+VLOOKUP($B24,Gesamt!$A$5:$K$305,9,FALSE)</f>
        <v>0</v>
      </c>
      <c r="K24" s="14">
        <f>+VLOOKUP($B24,Gesamt!$A$5:$K$305,10,FALSE)</f>
        <v>0</v>
      </c>
      <c r="L24" s="14">
        <f t="shared" si="1"/>
        <v>163.76</v>
      </c>
      <c r="M24">
        <f t="shared" si="2"/>
        <v>-163.76</v>
      </c>
      <c r="N24" s="12"/>
      <c r="O24" s="12"/>
    </row>
    <row r="25" spans="1:15" ht="12.75">
      <c r="A25" s="1">
        <f t="shared" si="0"/>
        <v>19</v>
      </c>
      <c r="B25" s="16">
        <v>512</v>
      </c>
      <c r="C25" s="2" t="str">
        <f>+VLOOKUP($B25,Gesamt!$A$5:$D$305,2,FALSE)</f>
        <v>Töpker </v>
      </c>
      <c r="D25" s="2" t="str">
        <f>+VLOOKUP($B25,Gesamt!$A$5:$D$305,3,FALSE)</f>
        <v>Matthis</v>
      </c>
      <c r="E25" s="1" t="str">
        <f>+VLOOKUP($B25,Gesamt!$A$5:$D$305,4,FALSE)</f>
        <v>Mettingen</v>
      </c>
      <c r="F25" s="14">
        <f>+VLOOKUP($B25,Gesamt!$A$5:$F$305,5,FALSE)</f>
        <v>40.65</v>
      </c>
      <c r="G25" s="14">
        <f>+VLOOKUP($B25,Gesamt!$A$5:$G$305,6,FALSE)</f>
        <v>41.03</v>
      </c>
      <c r="H25" s="14">
        <f>+VLOOKUP($B25,Gesamt!$A$5:$H$305,7,FALSE)</f>
        <v>40.84</v>
      </c>
      <c r="I25" s="14">
        <f>+VLOOKUP($B25,Gesamt!$A$5:$I$305,8,FALSE)</f>
        <v>41.24</v>
      </c>
      <c r="J25" s="14">
        <f>+VLOOKUP($B25,Gesamt!$A$5:$K$305,9,FALSE)</f>
        <v>0</v>
      </c>
      <c r="K25" s="14">
        <f>+VLOOKUP($B25,Gesamt!$A$5:$K$305,10,FALSE)</f>
        <v>0</v>
      </c>
      <c r="L25" s="14">
        <f t="shared" si="1"/>
        <v>163.76000000000002</v>
      </c>
      <c r="M25">
        <f t="shared" si="2"/>
        <v>-163.76000000000002</v>
      </c>
      <c r="N25" s="12"/>
      <c r="O25" s="12"/>
    </row>
    <row r="26" spans="1:15" ht="12.75">
      <c r="A26" s="1">
        <f t="shared" si="0"/>
        <v>20</v>
      </c>
      <c r="B26" s="16">
        <v>308</v>
      </c>
      <c r="C26" s="2" t="str">
        <f>+VLOOKUP($B26,Gesamt!$A$5:$D$305,2,FALSE)</f>
        <v>Richter</v>
      </c>
      <c r="D26" s="2" t="str">
        <f>+VLOOKUP($B26,Gesamt!$A$5:$D$305,3,FALSE)</f>
        <v>Thilo</v>
      </c>
      <c r="E26" s="1" t="str">
        <f>+VLOOKUP($B26,Gesamt!$A$5:$D$305,4,FALSE)</f>
        <v>Viersen</v>
      </c>
      <c r="F26" s="14">
        <f>+VLOOKUP($B26,Gesamt!$A$5:$F$305,5,FALSE)</f>
        <v>40.91</v>
      </c>
      <c r="G26" s="14">
        <f>+VLOOKUP($B26,Gesamt!$A$5:$G$305,6,FALSE)</f>
        <v>40.75</v>
      </c>
      <c r="H26" s="14">
        <f>+VLOOKUP($B26,Gesamt!$A$5:$H$305,7,FALSE)</f>
        <v>41.16</v>
      </c>
      <c r="I26" s="14">
        <f>+VLOOKUP($B26,Gesamt!$A$5:$I$305,8,FALSE)</f>
        <v>40.99</v>
      </c>
      <c r="J26" s="14">
        <f>+VLOOKUP($B26,Gesamt!$A$5:$K$305,9,FALSE)</f>
        <v>0</v>
      </c>
      <c r="K26" s="14">
        <f>+VLOOKUP($B26,Gesamt!$A$5:$K$305,10,FALSE)</f>
        <v>0</v>
      </c>
      <c r="L26" s="14">
        <f t="shared" si="1"/>
        <v>163.81</v>
      </c>
      <c r="M26">
        <f t="shared" si="2"/>
        <v>-163.81</v>
      </c>
      <c r="N26" s="12"/>
      <c r="O26" s="12"/>
    </row>
    <row r="27" spans="1:15" ht="12.75">
      <c r="A27" s="1">
        <f t="shared" si="0"/>
        <v>21</v>
      </c>
      <c r="B27" s="16">
        <v>302</v>
      </c>
      <c r="C27" s="2" t="str">
        <f>+VLOOKUP($B27,Gesamt!$A$5:$D$305,2,FALSE)</f>
        <v>Brockmann</v>
      </c>
      <c r="D27" s="2" t="str">
        <f>+VLOOKUP($B27,Gesamt!$A$5:$D$305,3,FALSE)</f>
        <v>Nadine</v>
      </c>
      <c r="E27" s="1" t="str">
        <f>+VLOOKUP($B27,Gesamt!$A$5:$D$305,4,FALSE)</f>
        <v>Bergkamen</v>
      </c>
      <c r="F27" s="14">
        <f>+VLOOKUP($B27,Gesamt!$A$5:$F$305,5,FALSE)</f>
        <v>40.69</v>
      </c>
      <c r="G27" s="14">
        <f>+VLOOKUP($B27,Gesamt!$A$5:$G$305,6,FALSE)</f>
        <v>41.04</v>
      </c>
      <c r="H27" s="14">
        <f>+VLOOKUP($B27,Gesamt!$A$5:$H$305,7,FALSE)</f>
        <v>40.85</v>
      </c>
      <c r="I27" s="14">
        <f>+VLOOKUP($B27,Gesamt!$A$5:$I$305,8,FALSE)</f>
        <v>41.24</v>
      </c>
      <c r="J27" s="14">
        <f>+VLOOKUP($B27,Gesamt!$A$5:$K$305,9,FALSE)</f>
        <v>0</v>
      </c>
      <c r="K27" s="14">
        <f>+VLOOKUP($B27,Gesamt!$A$5:$K$305,10,FALSE)</f>
        <v>0</v>
      </c>
      <c r="L27" s="14">
        <f t="shared" si="1"/>
        <v>163.82</v>
      </c>
      <c r="M27">
        <f t="shared" si="2"/>
        <v>-163.82</v>
      </c>
      <c r="N27" s="12"/>
      <c r="O27" s="12"/>
    </row>
    <row r="28" spans="1:15" ht="12.75">
      <c r="A28" s="1">
        <f t="shared" si="0"/>
        <v>21</v>
      </c>
      <c r="B28" s="16">
        <v>306</v>
      </c>
      <c r="C28" s="2" t="str">
        <f>+VLOOKUP($B28,Gesamt!$A$5:$D$305,2,FALSE)</f>
        <v>Schmitz</v>
      </c>
      <c r="D28" s="2" t="str">
        <f>+VLOOKUP($B28,Gesamt!$A$5:$D$305,3,FALSE)</f>
        <v>Robert</v>
      </c>
      <c r="E28" s="1" t="str">
        <f>+VLOOKUP($B28,Gesamt!$A$5:$D$305,4,FALSE)</f>
        <v>Simmerath</v>
      </c>
      <c r="F28" s="14">
        <f>+VLOOKUP($B28,Gesamt!$A$5:$F$305,5,FALSE)</f>
        <v>40.63</v>
      </c>
      <c r="G28" s="14">
        <f>+VLOOKUP($B28,Gesamt!$A$5:$G$305,6,FALSE)</f>
        <v>40.9</v>
      </c>
      <c r="H28" s="14">
        <f>+VLOOKUP($B28,Gesamt!$A$5:$H$305,7,FALSE)</f>
        <v>40.95</v>
      </c>
      <c r="I28" s="14">
        <f>+VLOOKUP($B28,Gesamt!$A$5:$I$305,8,FALSE)</f>
        <v>41.34</v>
      </c>
      <c r="J28" s="14">
        <f>+VLOOKUP($B28,Gesamt!$A$5:$K$305,9,FALSE)</f>
        <v>0</v>
      </c>
      <c r="K28" s="14">
        <f>+VLOOKUP($B28,Gesamt!$A$5:$K$305,10,FALSE)</f>
        <v>0</v>
      </c>
      <c r="L28" s="14">
        <f t="shared" si="1"/>
        <v>163.82</v>
      </c>
      <c r="M28">
        <f t="shared" si="2"/>
        <v>-163.82</v>
      </c>
      <c r="N28" s="12"/>
      <c r="O28" s="12"/>
    </row>
    <row r="29" spans="1:15" ht="12.75">
      <c r="A29" s="1">
        <f t="shared" si="0"/>
        <v>23</v>
      </c>
      <c r="B29" s="16">
        <v>345</v>
      </c>
      <c r="C29" s="2" t="str">
        <f>+VLOOKUP($B29,Gesamt!$A$5:$D$305,2,FALSE)</f>
        <v>Strucken </v>
      </c>
      <c r="D29" s="2" t="str">
        <f>+VLOOKUP($B29,Gesamt!$A$5:$D$305,3,FALSE)</f>
        <v>Thimo</v>
      </c>
      <c r="E29" s="1" t="str">
        <f>+VLOOKUP($B29,Gesamt!$A$5:$D$305,4,FALSE)</f>
        <v>Viersen</v>
      </c>
      <c r="F29" s="14">
        <f>+VLOOKUP($B29,Gesamt!$A$5:$F$305,5,FALSE)</f>
        <v>40.68</v>
      </c>
      <c r="G29" s="14">
        <f>+VLOOKUP($B29,Gesamt!$A$5:$G$305,6,FALSE)</f>
        <v>40.88</v>
      </c>
      <c r="H29" s="14">
        <f>+VLOOKUP($B29,Gesamt!$A$5:$H$305,7,FALSE)</f>
        <v>40.96</v>
      </c>
      <c r="I29" s="14">
        <f>+VLOOKUP($B29,Gesamt!$A$5:$I$305,8,FALSE)</f>
        <v>41.37</v>
      </c>
      <c r="J29" s="14">
        <f>+VLOOKUP($B29,Gesamt!$A$5:$K$305,9,FALSE)</f>
        <v>0</v>
      </c>
      <c r="K29" s="14">
        <f>+VLOOKUP($B29,Gesamt!$A$5:$K$305,10,FALSE)</f>
        <v>0</v>
      </c>
      <c r="L29" s="14">
        <f t="shared" si="1"/>
        <v>163.89000000000001</v>
      </c>
      <c r="M29">
        <f t="shared" si="2"/>
        <v>-163.89000000000001</v>
      </c>
      <c r="N29" s="12"/>
      <c r="O29" s="12"/>
    </row>
    <row r="30" spans="1:15" ht="12.75">
      <c r="A30" s="1">
        <f t="shared" si="0"/>
        <v>24</v>
      </c>
      <c r="B30" s="16">
        <v>313</v>
      </c>
      <c r="C30" s="2" t="str">
        <f>+VLOOKUP($B30,Gesamt!$A$5:$D$305,2,FALSE)</f>
        <v>Fregin</v>
      </c>
      <c r="D30" s="2" t="str">
        <f>+VLOOKUP($B30,Gesamt!$A$5:$D$305,3,FALSE)</f>
        <v>Helge</v>
      </c>
      <c r="E30" s="1" t="str">
        <f>+VLOOKUP($B30,Gesamt!$A$5:$D$305,4,FALSE)</f>
        <v>Friedrichsfeld</v>
      </c>
      <c r="F30" s="14">
        <f>+VLOOKUP($B30,Gesamt!$A$5:$F$305,5,FALSE)</f>
        <v>41.02</v>
      </c>
      <c r="G30" s="14">
        <f>+VLOOKUP($B30,Gesamt!$A$5:$G$305,6,FALSE)</f>
        <v>40.7</v>
      </c>
      <c r="H30" s="14">
        <f>+VLOOKUP($B30,Gesamt!$A$5:$H$305,7,FALSE)</f>
        <v>41.1</v>
      </c>
      <c r="I30" s="14">
        <f>+VLOOKUP($B30,Gesamt!$A$5:$I$305,8,FALSE)</f>
        <v>41.09</v>
      </c>
      <c r="J30" s="14">
        <f>+VLOOKUP($B30,Gesamt!$A$5:$K$305,9,FALSE)</f>
        <v>0</v>
      </c>
      <c r="K30" s="14">
        <f>+VLOOKUP($B30,Gesamt!$A$5:$K$305,10,FALSE)</f>
        <v>0</v>
      </c>
      <c r="L30" s="14">
        <f t="shared" si="1"/>
        <v>163.91</v>
      </c>
      <c r="M30">
        <f t="shared" si="2"/>
        <v>-163.91</v>
      </c>
      <c r="N30" s="12"/>
      <c r="O30" s="12"/>
    </row>
    <row r="31" spans="1:15" ht="12.75">
      <c r="A31" s="1">
        <f t="shared" si="0"/>
        <v>24</v>
      </c>
      <c r="B31" s="16">
        <v>342</v>
      </c>
      <c r="C31" s="2" t="str">
        <f>+VLOOKUP($B31,Gesamt!$A$5:$D$305,2,FALSE)</f>
        <v>Hollunder</v>
      </c>
      <c r="D31" s="2" t="str">
        <f>+VLOOKUP($B31,Gesamt!$A$5:$D$305,3,FALSE)</f>
        <v>Christina</v>
      </c>
      <c r="E31" s="1" t="str">
        <f>+VLOOKUP($B31,Gesamt!$A$5:$D$305,4,FALSE)</f>
        <v>Friedrichsfeld</v>
      </c>
      <c r="F31" s="14">
        <f>+VLOOKUP($B31,Gesamt!$A$5:$F$305,5,FALSE)</f>
        <v>40.94</v>
      </c>
      <c r="G31" s="14">
        <f>+VLOOKUP($B31,Gesamt!$A$5:$G$305,6,FALSE)</f>
        <v>40.71</v>
      </c>
      <c r="H31" s="14">
        <f>+VLOOKUP($B31,Gesamt!$A$5:$H$305,7,FALSE)</f>
        <v>41.1</v>
      </c>
      <c r="I31" s="14">
        <f>+VLOOKUP($B31,Gesamt!$A$5:$I$305,8,FALSE)</f>
        <v>41.16</v>
      </c>
      <c r="J31" s="14">
        <f>+VLOOKUP($B31,Gesamt!$A$5:$K$305,9,FALSE)</f>
        <v>0</v>
      </c>
      <c r="K31" s="14">
        <f>+VLOOKUP($B31,Gesamt!$A$5:$K$305,10,FALSE)</f>
        <v>0</v>
      </c>
      <c r="L31" s="14">
        <f t="shared" si="1"/>
        <v>163.91</v>
      </c>
      <c r="M31">
        <f t="shared" si="2"/>
        <v>-163.91</v>
      </c>
      <c r="N31" s="12"/>
      <c r="O31" s="12"/>
    </row>
    <row r="32" spans="1:15" ht="12.75">
      <c r="A32" s="1">
        <f t="shared" si="0"/>
        <v>26</v>
      </c>
      <c r="B32" s="16">
        <v>310</v>
      </c>
      <c r="C32" s="2" t="str">
        <f>+VLOOKUP($B32,Gesamt!$A$5:$D$305,2,FALSE)</f>
        <v>Roeben</v>
      </c>
      <c r="D32" s="2" t="str">
        <f>+VLOOKUP($B32,Gesamt!$A$5:$D$305,3,FALSE)</f>
        <v>Frank</v>
      </c>
      <c r="E32" s="1" t="str">
        <f>+VLOOKUP($B32,Gesamt!$A$5:$D$305,4,FALSE)</f>
        <v>Simmerath</v>
      </c>
      <c r="F32" s="14">
        <f>+VLOOKUP($B32,Gesamt!$A$5:$F$305,5,FALSE)</f>
        <v>40.96</v>
      </c>
      <c r="G32" s="14">
        <f>+VLOOKUP($B32,Gesamt!$A$5:$G$305,6,FALSE)</f>
        <v>40.83</v>
      </c>
      <c r="H32" s="14">
        <f>+VLOOKUP($B32,Gesamt!$A$5:$H$305,7,FALSE)</f>
        <v>41.14</v>
      </c>
      <c r="I32" s="14">
        <f>+VLOOKUP($B32,Gesamt!$A$5:$I$305,8,FALSE)</f>
        <v>41</v>
      </c>
      <c r="J32" s="14">
        <f>+VLOOKUP($B32,Gesamt!$A$5:$K$305,9,FALSE)</f>
        <v>0</v>
      </c>
      <c r="K32" s="14">
        <f>+VLOOKUP($B32,Gesamt!$A$5:$K$305,10,FALSE)</f>
        <v>0</v>
      </c>
      <c r="L32" s="14">
        <f t="shared" si="1"/>
        <v>163.93</v>
      </c>
      <c r="M32">
        <f t="shared" si="2"/>
        <v>-163.93</v>
      </c>
      <c r="N32" s="12"/>
      <c r="O32" s="12"/>
    </row>
    <row r="33" spans="1:15" ht="12.75">
      <c r="A33" s="1">
        <f t="shared" si="0"/>
        <v>27</v>
      </c>
      <c r="B33" s="16">
        <v>359</v>
      </c>
      <c r="C33" s="2" t="str">
        <f>+VLOOKUP($B33,Gesamt!$A$5:$D$305,2,FALSE)</f>
        <v>Leismann</v>
      </c>
      <c r="D33" s="2" t="str">
        <f>+VLOOKUP($B33,Gesamt!$A$5:$D$305,3,FALSE)</f>
        <v>Pascal</v>
      </c>
      <c r="E33" s="1" t="str">
        <f>+VLOOKUP($B33,Gesamt!$A$5:$D$305,4,FALSE)</f>
        <v>Mettingen</v>
      </c>
      <c r="F33" s="14">
        <f>+VLOOKUP($B33,Gesamt!$A$5:$F$305,5,FALSE)</f>
        <v>41.02</v>
      </c>
      <c r="G33" s="14">
        <f>+VLOOKUP($B33,Gesamt!$A$5:$G$305,6,FALSE)</f>
        <v>40.72</v>
      </c>
      <c r="H33" s="14">
        <f>+VLOOKUP($B33,Gesamt!$A$5:$H$305,7,FALSE)</f>
        <v>41.16</v>
      </c>
      <c r="I33" s="14">
        <f>+VLOOKUP($B33,Gesamt!$A$5:$I$305,8,FALSE)</f>
        <v>41.11</v>
      </c>
      <c r="J33" s="14">
        <f>+VLOOKUP($B33,Gesamt!$A$5:$K$305,9,FALSE)</f>
        <v>0</v>
      </c>
      <c r="K33" s="14">
        <f>+VLOOKUP($B33,Gesamt!$A$5:$K$305,10,FALSE)</f>
        <v>0</v>
      </c>
      <c r="L33" s="14">
        <f t="shared" si="1"/>
        <v>164.01</v>
      </c>
      <c r="M33">
        <f t="shared" si="2"/>
        <v>-164.01</v>
      </c>
      <c r="N33" s="12"/>
      <c r="O33" s="12"/>
    </row>
    <row r="34" spans="1:15" ht="12.75">
      <c r="A34" s="1">
        <f t="shared" si="0"/>
        <v>28</v>
      </c>
      <c r="B34" s="16">
        <v>327</v>
      </c>
      <c r="C34" s="2" t="str">
        <f>+VLOOKUP($B34,Gesamt!$A$5:$D$305,2,FALSE)</f>
        <v>Kirchmeyer</v>
      </c>
      <c r="D34" s="2" t="str">
        <f>+VLOOKUP($B34,Gesamt!$A$5:$D$305,3,FALSE)</f>
        <v>Julia</v>
      </c>
      <c r="E34" s="1" t="str">
        <f>+VLOOKUP($B34,Gesamt!$A$5:$D$305,4,FALSE)</f>
        <v>Viersen</v>
      </c>
      <c r="F34" s="14">
        <f>+VLOOKUP($B34,Gesamt!$A$5:$F$305,5,FALSE)</f>
        <v>41.02</v>
      </c>
      <c r="G34" s="14">
        <f>+VLOOKUP($B34,Gesamt!$A$5:$G$305,6,FALSE)</f>
        <v>40.71</v>
      </c>
      <c r="H34" s="14">
        <f>+VLOOKUP($B34,Gesamt!$A$5:$H$305,7,FALSE)</f>
        <v>41.16</v>
      </c>
      <c r="I34" s="14">
        <f>+VLOOKUP($B34,Gesamt!$A$5:$I$305,8,FALSE)</f>
        <v>41.13</v>
      </c>
      <c r="J34" s="14">
        <f>+VLOOKUP($B34,Gesamt!$A$5:$K$305,9,FALSE)</f>
        <v>0</v>
      </c>
      <c r="K34" s="14">
        <f>+VLOOKUP($B34,Gesamt!$A$5:$K$305,10,FALSE)</f>
        <v>0</v>
      </c>
      <c r="L34" s="14">
        <f t="shared" si="1"/>
        <v>164.02</v>
      </c>
      <c r="M34">
        <f t="shared" si="2"/>
        <v>-164.02</v>
      </c>
      <c r="N34" s="12"/>
      <c r="O34" s="12"/>
    </row>
    <row r="35" spans="1:15" ht="12.75">
      <c r="A35" s="1">
        <f t="shared" si="0"/>
        <v>28</v>
      </c>
      <c r="B35" s="16">
        <v>333</v>
      </c>
      <c r="C35" s="2" t="str">
        <f>+VLOOKUP($B35,Gesamt!$A$5:$D$305,2,FALSE)</f>
        <v>Wunderlich</v>
      </c>
      <c r="D35" s="2" t="str">
        <f>+VLOOKUP($B35,Gesamt!$A$5:$D$305,3,FALSE)</f>
        <v>Lena</v>
      </c>
      <c r="E35" s="1" t="str">
        <f>+VLOOKUP($B35,Gesamt!$A$5:$D$305,4,FALSE)</f>
        <v>Ruppichteroth</v>
      </c>
      <c r="F35" s="14">
        <f>+VLOOKUP($B35,Gesamt!$A$5:$F$305,5,FALSE)</f>
        <v>40.7</v>
      </c>
      <c r="G35" s="14">
        <f>+VLOOKUP($B35,Gesamt!$A$5:$G$305,6,FALSE)</f>
        <v>40.98</v>
      </c>
      <c r="H35" s="14">
        <f>+VLOOKUP($B35,Gesamt!$A$5:$H$305,7,FALSE)</f>
        <v>40.91</v>
      </c>
      <c r="I35" s="14">
        <f>+VLOOKUP($B35,Gesamt!$A$5:$I$305,8,FALSE)</f>
        <v>41.43</v>
      </c>
      <c r="J35" s="14">
        <f>+VLOOKUP($B35,Gesamt!$A$5:$K$305,9,FALSE)</f>
        <v>0</v>
      </c>
      <c r="K35" s="14">
        <f>+VLOOKUP($B35,Gesamt!$A$5:$K$305,10,FALSE)</f>
        <v>0</v>
      </c>
      <c r="L35" s="14">
        <f t="shared" si="1"/>
        <v>164.02</v>
      </c>
      <c r="M35">
        <f t="shared" si="2"/>
        <v>-164.02</v>
      </c>
      <c r="N35" s="12"/>
      <c r="O35" s="12"/>
    </row>
    <row r="36" spans="1:15" ht="12.75">
      <c r="A36" s="1">
        <f t="shared" si="0"/>
        <v>30</v>
      </c>
      <c r="B36" s="16">
        <v>336</v>
      </c>
      <c r="C36" s="2" t="str">
        <f>+VLOOKUP($B36,Gesamt!$A$5:$D$305,2,FALSE)</f>
        <v>Brüning</v>
      </c>
      <c r="D36" s="2" t="str">
        <f>+VLOOKUP($B36,Gesamt!$A$5:$D$305,3,FALSE)</f>
        <v>Jessica</v>
      </c>
      <c r="E36" s="1" t="str">
        <f>+VLOOKUP($B36,Gesamt!$A$5:$D$305,4,FALSE)</f>
        <v>Xanten</v>
      </c>
      <c r="F36" s="14">
        <f>+VLOOKUP($B36,Gesamt!$A$5:$F$305,5,FALSE)</f>
        <v>40.97</v>
      </c>
      <c r="G36" s="14">
        <f>+VLOOKUP($B36,Gesamt!$A$5:$G$305,6,FALSE)</f>
        <v>40.78</v>
      </c>
      <c r="H36" s="14">
        <f>+VLOOKUP($B36,Gesamt!$A$5:$H$305,7,FALSE)</f>
        <v>41.16</v>
      </c>
      <c r="I36" s="14">
        <f>+VLOOKUP($B36,Gesamt!$A$5:$I$305,8,FALSE)</f>
        <v>41.2</v>
      </c>
      <c r="J36" s="14">
        <f>+VLOOKUP($B36,Gesamt!$A$5:$K$305,9,FALSE)</f>
        <v>0</v>
      </c>
      <c r="K36" s="14">
        <f>+VLOOKUP($B36,Gesamt!$A$5:$K$305,10,FALSE)</f>
        <v>0</v>
      </c>
      <c r="L36" s="14">
        <f t="shared" si="1"/>
        <v>164.11</v>
      </c>
      <c r="M36">
        <f t="shared" si="2"/>
        <v>-164.11</v>
      </c>
      <c r="N36" s="12"/>
      <c r="O36" s="12"/>
    </row>
    <row r="37" spans="1:15" ht="12.75">
      <c r="A37" s="1">
        <f t="shared" si="0"/>
        <v>31</v>
      </c>
      <c r="B37" s="16">
        <v>371</v>
      </c>
      <c r="C37" s="2" t="str">
        <f>+VLOOKUP($B37,Gesamt!$A$5:$D$305,2,FALSE)</f>
        <v>Czajkowski</v>
      </c>
      <c r="D37" s="2" t="str">
        <f>+VLOOKUP($B37,Gesamt!$A$5:$D$305,3,FALSE)</f>
        <v>Max</v>
      </c>
      <c r="E37" s="1" t="str">
        <f>+VLOOKUP($B37,Gesamt!$A$5:$D$305,4,FALSE)</f>
        <v>Viersen</v>
      </c>
      <c r="F37" s="14">
        <f>+VLOOKUP($B37,Gesamt!$A$5:$F$305,5,FALSE)</f>
        <v>41.06</v>
      </c>
      <c r="G37" s="14">
        <f>+VLOOKUP($B37,Gesamt!$A$5:$G$305,6,FALSE)</f>
        <v>40.77</v>
      </c>
      <c r="H37" s="14">
        <f>+VLOOKUP($B37,Gesamt!$A$5:$H$305,7,FALSE)</f>
        <v>41.16</v>
      </c>
      <c r="I37" s="14">
        <f>+VLOOKUP($B37,Gesamt!$A$5:$I$305,8,FALSE)</f>
        <v>41.17</v>
      </c>
      <c r="J37" s="14">
        <f>+VLOOKUP($B37,Gesamt!$A$5:$K$305,9,FALSE)</f>
        <v>0</v>
      </c>
      <c r="K37" s="14">
        <f>+VLOOKUP($B37,Gesamt!$A$5:$K$305,10,FALSE)</f>
        <v>0</v>
      </c>
      <c r="L37" s="14">
        <f t="shared" si="1"/>
        <v>164.16000000000003</v>
      </c>
      <c r="M37">
        <f t="shared" si="2"/>
        <v>-164.16000000000003</v>
      </c>
      <c r="N37" s="12"/>
      <c r="O37" s="12"/>
    </row>
    <row r="38" spans="1:15" ht="12.75">
      <c r="A38" s="1">
        <f t="shared" si="0"/>
        <v>32</v>
      </c>
      <c r="B38" s="16">
        <v>326</v>
      </c>
      <c r="C38" s="2" t="str">
        <f>+VLOOKUP($B38,Gesamt!$A$5:$D$305,2,FALSE)</f>
        <v>Schröer</v>
      </c>
      <c r="D38" s="2" t="str">
        <f>+VLOOKUP($B38,Gesamt!$A$5:$D$305,3,FALSE)</f>
        <v>Sabrina</v>
      </c>
      <c r="E38" s="1" t="str">
        <f>+VLOOKUP($B38,Gesamt!$A$5:$D$305,4,FALSE)</f>
        <v>Mettingen</v>
      </c>
      <c r="F38" s="14">
        <f>+VLOOKUP($B38,Gesamt!$A$5:$F$305,5,FALSE)</f>
        <v>40.72</v>
      </c>
      <c r="G38" s="14">
        <f>+VLOOKUP($B38,Gesamt!$A$5:$G$305,6,FALSE)</f>
        <v>41.02</v>
      </c>
      <c r="H38" s="14">
        <f>+VLOOKUP($B38,Gesamt!$A$5:$H$305,7,FALSE)</f>
        <v>41.11</v>
      </c>
      <c r="I38" s="14">
        <f>+VLOOKUP($B38,Gesamt!$A$5:$I$305,8,FALSE)</f>
        <v>41.41</v>
      </c>
      <c r="J38" s="14">
        <f>+VLOOKUP($B38,Gesamt!$A$5:$K$305,9,FALSE)</f>
        <v>0</v>
      </c>
      <c r="K38" s="14">
        <f>+VLOOKUP($B38,Gesamt!$A$5:$K$305,10,FALSE)</f>
        <v>0</v>
      </c>
      <c r="L38" s="14">
        <f t="shared" si="1"/>
        <v>164.26</v>
      </c>
      <c r="M38">
        <f t="shared" si="2"/>
        <v>-164.26</v>
      </c>
      <c r="N38" s="12"/>
      <c r="O38" s="12"/>
    </row>
    <row r="39" spans="1:15" ht="12.75">
      <c r="A39" s="1">
        <f t="shared" si="0"/>
        <v>33</v>
      </c>
      <c r="B39" s="16">
        <v>314</v>
      </c>
      <c r="C39" s="2" t="str">
        <f>+VLOOKUP($B39,Gesamt!$A$5:$D$305,2,FALSE)</f>
        <v>Menden</v>
      </c>
      <c r="D39" s="2" t="str">
        <f>+VLOOKUP($B39,Gesamt!$A$5:$D$305,3,FALSE)</f>
        <v>Sabrina</v>
      </c>
      <c r="E39" s="1" t="str">
        <f>+VLOOKUP($B39,Gesamt!$A$5:$D$305,4,FALSE)</f>
        <v>Sankt Augustin</v>
      </c>
      <c r="F39" s="14">
        <f>+VLOOKUP($B39,Gesamt!$A$5:$F$305,5,FALSE)</f>
        <v>40.84</v>
      </c>
      <c r="G39" s="14">
        <f>+VLOOKUP($B39,Gesamt!$A$5:$G$305,6,FALSE)</f>
        <v>40.96</v>
      </c>
      <c r="H39" s="14">
        <f>+VLOOKUP($B39,Gesamt!$A$5:$H$305,7,FALSE)</f>
        <v>41</v>
      </c>
      <c r="I39" s="14">
        <f>+VLOOKUP($B39,Gesamt!$A$5:$I$305,8,FALSE)</f>
        <v>41.48</v>
      </c>
      <c r="J39" s="14">
        <f>+VLOOKUP($B39,Gesamt!$A$5:$K$305,9,FALSE)</f>
        <v>0</v>
      </c>
      <c r="K39" s="14">
        <f>+VLOOKUP($B39,Gesamt!$A$5:$K$305,10,FALSE)</f>
        <v>0</v>
      </c>
      <c r="L39" s="14">
        <f t="shared" si="1"/>
        <v>164.28</v>
      </c>
      <c r="M39">
        <f t="shared" si="2"/>
        <v>-164.28</v>
      </c>
      <c r="N39" s="12"/>
      <c r="O39" s="12"/>
    </row>
    <row r="40" spans="1:15" ht="12.75">
      <c r="A40" s="1">
        <f t="shared" si="0"/>
        <v>34</v>
      </c>
      <c r="B40" s="16">
        <v>318</v>
      </c>
      <c r="C40" s="2" t="str">
        <f>+VLOOKUP($B40,Gesamt!$A$5:$D$305,2,FALSE)</f>
        <v>Hummels</v>
      </c>
      <c r="D40" s="2" t="str">
        <f>+VLOOKUP($B40,Gesamt!$A$5:$D$305,3,FALSE)</f>
        <v>Michael</v>
      </c>
      <c r="E40" s="1" t="str">
        <f>+VLOOKUP($B40,Gesamt!$A$5:$D$305,4,FALSE)</f>
        <v>Stromberg</v>
      </c>
      <c r="F40" s="14">
        <f>+VLOOKUP($B40,Gesamt!$A$5:$F$305,5,FALSE)</f>
        <v>41.03</v>
      </c>
      <c r="G40" s="14">
        <f>+VLOOKUP($B40,Gesamt!$A$5:$G$305,6,FALSE)</f>
        <v>40.9</v>
      </c>
      <c r="H40" s="14">
        <f>+VLOOKUP($B40,Gesamt!$A$5:$H$305,7,FALSE)</f>
        <v>41.29</v>
      </c>
      <c r="I40" s="14">
        <f>+VLOOKUP($B40,Gesamt!$A$5:$I$305,8,FALSE)</f>
        <v>41.16</v>
      </c>
      <c r="J40" s="14">
        <f>+VLOOKUP($B40,Gesamt!$A$5:$K$305,9,FALSE)</f>
        <v>0</v>
      </c>
      <c r="K40" s="14">
        <f>+VLOOKUP($B40,Gesamt!$A$5:$K$305,10,FALSE)</f>
        <v>0</v>
      </c>
      <c r="L40" s="14">
        <f t="shared" si="1"/>
        <v>164.38</v>
      </c>
      <c r="M40">
        <f t="shared" si="2"/>
        <v>-164.38</v>
      </c>
      <c r="N40" s="12"/>
      <c r="O40" s="12"/>
    </row>
    <row r="41" spans="1:15" ht="12.75">
      <c r="A41" s="1">
        <f t="shared" si="0"/>
        <v>35</v>
      </c>
      <c r="B41" s="16">
        <v>350</v>
      </c>
      <c r="C41" s="2" t="str">
        <f>+VLOOKUP($B41,Gesamt!$A$5:$D$305,2,FALSE)</f>
        <v>Hollunder</v>
      </c>
      <c r="D41" s="2" t="str">
        <f>+VLOOKUP($B41,Gesamt!$A$5:$D$305,3,FALSE)</f>
        <v>Katharina</v>
      </c>
      <c r="E41" s="1" t="str">
        <f>+VLOOKUP($B41,Gesamt!$A$5:$D$305,4,FALSE)</f>
        <v>Friedrichsfeld</v>
      </c>
      <c r="F41" s="14">
        <f>+VLOOKUP($B41,Gesamt!$A$5:$F$305,5,FALSE)</f>
        <v>41.18</v>
      </c>
      <c r="G41" s="14">
        <f>+VLOOKUP($B41,Gesamt!$A$5:$G$305,6,FALSE)</f>
        <v>40.96</v>
      </c>
      <c r="H41" s="14">
        <f>+VLOOKUP($B41,Gesamt!$A$5:$H$305,7,FALSE)</f>
        <v>41.31</v>
      </c>
      <c r="I41" s="14">
        <f>+VLOOKUP($B41,Gesamt!$A$5:$I$305,8,FALSE)</f>
        <v>41.23</v>
      </c>
      <c r="J41" s="14">
        <f>+VLOOKUP($B41,Gesamt!$A$5:$K$305,9,FALSE)</f>
        <v>0</v>
      </c>
      <c r="K41" s="14">
        <f>+VLOOKUP($B41,Gesamt!$A$5:$K$305,10,FALSE)</f>
        <v>0</v>
      </c>
      <c r="L41" s="14">
        <f t="shared" si="1"/>
        <v>164.68</v>
      </c>
      <c r="M41">
        <f t="shared" si="2"/>
        <v>-164.68</v>
      </c>
      <c r="N41" s="12"/>
      <c r="O41" s="12"/>
    </row>
    <row r="42" spans="1:15" ht="12.75">
      <c r="A42" s="1">
        <f t="shared" si="0"/>
        <v>36</v>
      </c>
      <c r="B42" s="16">
        <v>347</v>
      </c>
      <c r="C42" s="2" t="str">
        <f>+VLOOKUP($B42,Gesamt!$A$5:$D$305,2,FALSE)</f>
        <v>Harrer</v>
      </c>
      <c r="D42" s="2" t="str">
        <f>+VLOOKUP($B42,Gesamt!$A$5:$D$305,3,FALSE)</f>
        <v>Carina</v>
      </c>
      <c r="E42" s="1" t="str">
        <f>+VLOOKUP($B42,Gesamt!$A$5:$D$305,4,FALSE)</f>
        <v>Xanten</v>
      </c>
      <c r="F42" s="14">
        <f>+VLOOKUP($B42,Gesamt!$A$5:$F$305,5,FALSE)</f>
        <v>40.92</v>
      </c>
      <c r="G42" s="14">
        <f>+VLOOKUP($B42,Gesamt!$A$5:$G$305,6,FALSE)</f>
        <v>41.16</v>
      </c>
      <c r="H42" s="14">
        <f>+VLOOKUP($B42,Gesamt!$A$5:$H$305,7,FALSE)</f>
        <v>41.06</v>
      </c>
      <c r="I42" s="14">
        <f>+VLOOKUP($B42,Gesamt!$A$5:$I$305,8,FALSE)</f>
        <v>41.56</v>
      </c>
      <c r="J42" s="14">
        <f>+VLOOKUP($B42,Gesamt!$A$5:$K$305,9,FALSE)</f>
        <v>0</v>
      </c>
      <c r="K42" s="14">
        <f>+VLOOKUP($B42,Gesamt!$A$5:$K$305,10,FALSE)</f>
        <v>0</v>
      </c>
      <c r="L42" s="14">
        <f t="shared" si="1"/>
        <v>164.7</v>
      </c>
      <c r="M42">
        <f t="shared" si="2"/>
        <v>-164.7</v>
      </c>
      <c r="N42" s="12"/>
      <c r="O42" s="12"/>
    </row>
    <row r="43" spans="1:13" ht="12.75">
      <c r="A43" s="1">
        <f t="shared" si="0"/>
        <v>37</v>
      </c>
      <c r="B43" s="16">
        <v>328</v>
      </c>
      <c r="C43" s="2" t="str">
        <f>+VLOOKUP($B43,Gesamt!$A$5:$D$305,2,FALSE)</f>
        <v>Bollwerk</v>
      </c>
      <c r="D43" s="2" t="str">
        <f>+VLOOKUP($B43,Gesamt!$A$5:$D$305,3,FALSE)</f>
        <v>Joline</v>
      </c>
      <c r="E43" s="1" t="str">
        <f>+VLOOKUP($B43,Gesamt!$A$5:$D$305,4,FALSE)</f>
        <v>Friedrichsfeld</v>
      </c>
      <c r="F43" s="14">
        <f>+VLOOKUP($B43,Gesamt!$A$5:$F$305,5,FALSE)</f>
        <v>40.92</v>
      </c>
      <c r="G43" s="14">
        <f>+VLOOKUP($B43,Gesamt!$A$5:$G$305,6,FALSE)</f>
        <v>41.16</v>
      </c>
      <c r="H43" s="14">
        <f>+VLOOKUP($B43,Gesamt!$A$5:$H$305,7,FALSE)</f>
        <v>41.11</v>
      </c>
      <c r="I43" s="14">
        <f>+VLOOKUP($B43,Gesamt!$A$5:$I$305,8,FALSE)</f>
        <v>41.59</v>
      </c>
      <c r="J43" s="14">
        <f>+VLOOKUP($B43,Gesamt!$A$5:$K$305,9,FALSE)</f>
        <v>0</v>
      </c>
      <c r="K43" s="14">
        <f>+VLOOKUP($B43,Gesamt!$A$5:$K$305,10,FALSE)</f>
        <v>0</v>
      </c>
      <c r="L43" s="14">
        <f t="shared" si="1"/>
        <v>164.78</v>
      </c>
      <c r="M43">
        <f t="shared" si="2"/>
        <v>-164.78</v>
      </c>
    </row>
    <row r="44" spans="1:13" ht="12.75">
      <c r="A44" s="1">
        <f t="shared" si="0"/>
        <v>38</v>
      </c>
      <c r="B44" s="16">
        <v>354</v>
      </c>
      <c r="C44" s="2" t="str">
        <f>+VLOOKUP($B44,Gesamt!$A$5:$D$305,2,FALSE)</f>
        <v>Tiggelkamp</v>
      </c>
      <c r="D44" s="2" t="str">
        <f>+VLOOKUP($B44,Gesamt!$A$5:$D$305,3,FALSE)</f>
        <v>Dorian</v>
      </c>
      <c r="E44" s="1" t="str">
        <f>+VLOOKUP($B44,Gesamt!$A$5:$D$305,4,FALSE)</f>
        <v>Kamp-Lintfort</v>
      </c>
      <c r="F44" s="14">
        <f>+VLOOKUP($B44,Gesamt!$A$5:$F$305,5,FALSE)</f>
        <v>41.02</v>
      </c>
      <c r="G44" s="14">
        <f>+VLOOKUP($B44,Gesamt!$A$5:$G$305,6,FALSE)</f>
        <v>41.16</v>
      </c>
      <c r="H44" s="14">
        <f>+VLOOKUP($B44,Gesamt!$A$5:$H$305,7,FALSE)</f>
        <v>41.16</v>
      </c>
      <c r="I44" s="14">
        <f>+VLOOKUP($B44,Gesamt!$A$5:$I$305,8,FALSE)</f>
        <v>41.63</v>
      </c>
      <c r="J44" s="14">
        <f>+VLOOKUP($B44,Gesamt!$A$5:$K$305,9,FALSE)</f>
        <v>0</v>
      </c>
      <c r="K44" s="14">
        <f>+VLOOKUP($B44,Gesamt!$A$5:$K$305,10,FALSE)</f>
        <v>0</v>
      </c>
      <c r="L44" s="14">
        <f t="shared" si="1"/>
        <v>164.97</v>
      </c>
      <c r="M44">
        <f t="shared" si="2"/>
        <v>-164.97</v>
      </c>
    </row>
    <row r="45" spans="1:13" ht="12.75">
      <c r="A45" s="1">
        <f t="shared" si="0"/>
        <v>39</v>
      </c>
      <c r="B45" s="16">
        <v>411</v>
      </c>
      <c r="C45" s="2" t="str">
        <f>+VLOOKUP($B45,Gesamt!$A$5:$D$305,2,FALSE)</f>
        <v>Westermann</v>
      </c>
      <c r="D45" s="2" t="str">
        <f>+VLOOKUP($B45,Gesamt!$A$5:$D$305,3,FALSE)</f>
        <v>Martin</v>
      </c>
      <c r="E45" s="1" t="str">
        <f>+VLOOKUP($B45,Gesamt!$A$5:$D$305,4,FALSE)</f>
        <v>Overath</v>
      </c>
      <c r="F45" s="14">
        <f>+VLOOKUP($B45,Gesamt!$A$5:$F$305,5,FALSE)</f>
        <v>40.93</v>
      </c>
      <c r="G45" s="14">
        <f>+VLOOKUP($B45,Gesamt!$A$5:$G$305,6,FALSE)</f>
        <v>41.15</v>
      </c>
      <c r="H45" s="14">
        <f>+VLOOKUP($B45,Gesamt!$A$5:$H$305,7,FALSE)</f>
        <v>41.27</v>
      </c>
      <c r="I45" s="14">
        <f>+VLOOKUP($B45,Gesamt!$A$5:$I$305,8,FALSE)</f>
        <v>41.65</v>
      </c>
      <c r="J45" s="14">
        <f>+VLOOKUP($B45,Gesamt!$A$5:$K$305,9,FALSE)</f>
        <v>0</v>
      </c>
      <c r="K45" s="14">
        <f>+VLOOKUP($B45,Gesamt!$A$5:$K$305,10,FALSE)</f>
        <v>0</v>
      </c>
      <c r="L45" s="14">
        <f t="shared" si="1"/>
        <v>165</v>
      </c>
      <c r="M45">
        <f t="shared" si="2"/>
        <v>-165</v>
      </c>
    </row>
    <row r="46" spans="1:13" ht="12.75">
      <c r="A46" s="1">
        <f t="shared" si="0"/>
        <v>40</v>
      </c>
      <c r="B46" s="16">
        <v>325</v>
      </c>
      <c r="C46" s="2" t="str">
        <f>+VLOOKUP($B46,Gesamt!$A$5:$D$305,2,FALSE)</f>
        <v>van Limbeck</v>
      </c>
      <c r="D46" s="2" t="str">
        <f>+VLOOKUP($B46,Gesamt!$A$5:$D$305,3,FALSE)</f>
        <v>Lena</v>
      </c>
      <c r="E46" s="1" t="str">
        <f>+VLOOKUP($B46,Gesamt!$A$5:$D$305,4,FALSE)</f>
        <v>Friedrichsfeld</v>
      </c>
      <c r="F46" s="14">
        <f>+VLOOKUP($B46,Gesamt!$A$5:$F$305,5,FALSE)</f>
        <v>41.22</v>
      </c>
      <c r="G46" s="14">
        <f>+VLOOKUP($B46,Gesamt!$A$5:$G$305,6,FALSE)</f>
        <v>41.1</v>
      </c>
      <c r="H46" s="14">
        <f>+VLOOKUP($B46,Gesamt!$A$5:$H$305,7,FALSE)</f>
        <v>41.41</v>
      </c>
      <c r="I46" s="14">
        <f>+VLOOKUP($B46,Gesamt!$A$5:$I$305,8,FALSE)</f>
        <v>41.51</v>
      </c>
      <c r="J46" s="14">
        <f>+VLOOKUP($B46,Gesamt!$A$5:$K$305,9,FALSE)</f>
        <v>0</v>
      </c>
      <c r="K46" s="14">
        <f>+VLOOKUP($B46,Gesamt!$A$5:$K$305,10,FALSE)</f>
        <v>0</v>
      </c>
      <c r="L46" s="14">
        <f t="shared" si="1"/>
        <v>165.23999999999998</v>
      </c>
      <c r="M46">
        <f t="shared" si="2"/>
        <v>-165.23999999999998</v>
      </c>
    </row>
    <row r="47" spans="1:13" ht="12.75">
      <c r="A47" s="1">
        <f t="shared" si="0"/>
        <v>41</v>
      </c>
      <c r="B47" s="16">
        <v>338</v>
      </c>
      <c r="C47" s="2" t="str">
        <f>+VLOOKUP($B47,Gesamt!$A$5:$D$305,2,FALSE)</f>
        <v>Diersmann</v>
      </c>
      <c r="D47" s="2" t="str">
        <f>+VLOOKUP($B47,Gesamt!$A$5:$D$305,3,FALSE)</f>
        <v>Florian</v>
      </c>
      <c r="E47" s="1" t="str">
        <f>+VLOOKUP($B47,Gesamt!$A$5:$D$305,4,FALSE)</f>
        <v>Schledehausen</v>
      </c>
      <c r="F47" s="14">
        <f>+VLOOKUP($B47,Gesamt!$A$5:$F$305,5,FALSE)</f>
        <v>41.05</v>
      </c>
      <c r="G47" s="14">
        <f>+VLOOKUP($B47,Gesamt!$A$5:$G$305,6,FALSE)</f>
        <v>41.27</v>
      </c>
      <c r="H47" s="14">
        <f>+VLOOKUP($B47,Gesamt!$A$5:$H$305,7,FALSE)</f>
        <v>41.3</v>
      </c>
      <c r="I47" s="14">
        <f>+VLOOKUP($B47,Gesamt!$A$5:$I$305,8,FALSE)</f>
        <v>41.7</v>
      </c>
      <c r="J47" s="14">
        <f>+VLOOKUP($B47,Gesamt!$A$5:$K$305,9,FALSE)</f>
        <v>0</v>
      </c>
      <c r="K47" s="14">
        <f>+VLOOKUP($B47,Gesamt!$A$5:$K$305,10,FALSE)</f>
        <v>0</v>
      </c>
      <c r="L47" s="14">
        <f t="shared" si="1"/>
        <v>165.32</v>
      </c>
      <c r="M47">
        <f t="shared" si="2"/>
        <v>-165.32</v>
      </c>
    </row>
    <row r="48" spans="1:13" ht="12.75">
      <c r="A48" s="1">
        <f t="shared" si="0"/>
        <v>42</v>
      </c>
      <c r="B48" s="16">
        <v>309</v>
      </c>
      <c r="C48" s="2" t="str">
        <f>+VLOOKUP($B48,Gesamt!$A$5:$D$305,2,FALSE)</f>
        <v>Kramer</v>
      </c>
      <c r="D48" s="2" t="str">
        <f>+VLOOKUP($B48,Gesamt!$A$5:$D$305,3,FALSE)</f>
        <v>Christian</v>
      </c>
      <c r="E48" s="1" t="str">
        <f>+VLOOKUP($B48,Gesamt!$A$5:$D$305,4,FALSE)</f>
        <v>Friedrichsfeld</v>
      </c>
      <c r="F48" s="14">
        <f>+VLOOKUP($B48,Gesamt!$A$5:$F$305,5,FALSE)</f>
        <v>41.06</v>
      </c>
      <c r="G48" s="14">
        <f>+VLOOKUP($B48,Gesamt!$A$5:$G$305,6,FALSE)</f>
        <v>41.3</v>
      </c>
      <c r="H48" s="14">
        <f>+VLOOKUP($B48,Gesamt!$A$5:$H$305,7,FALSE)</f>
        <v>41.31</v>
      </c>
      <c r="I48" s="14">
        <f>+VLOOKUP($B48,Gesamt!$A$5:$I$305,8,FALSE)</f>
        <v>41.7</v>
      </c>
      <c r="J48" s="14">
        <f>+VLOOKUP($B48,Gesamt!$A$5:$K$305,9,FALSE)</f>
        <v>0</v>
      </c>
      <c r="K48" s="14">
        <f>+VLOOKUP($B48,Gesamt!$A$5:$K$305,10,FALSE)</f>
        <v>0</v>
      </c>
      <c r="L48" s="14">
        <f t="shared" si="1"/>
        <v>165.37</v>
      </c>
      <c r="M48">
        <f t="shared" si="2"/>
        <v>-165.37</v>
      </c>
    </row>
    <row r="49" spans="1:13" ht="12.75">
      <c r="A49" s="1">
        <f t="shared" si="0"/>
        <v>43</v>
      </c>
      <c r="B49" s="16">
        <v>319</v>
      </c>
      <c r="C49" s="2" t="str">
        <f>+VLOOKUP($B49,Gesamt!$A$5:$D$305,2,FALSE)</f>
        <v>Walenciak</v>
      </c>
      <c r="D49" s="2" t="str">
        <f>+VLOOKUP($B49,Gesamt!$A$5:$D$305,3,FALSE)</f>
        <v>André</v>
      </c>
      <c r="E49" s="1" t="str">
        <f>+VLOOKUP($B49,Gesamt!$A$5:$D$305,4,FALSE)</f>
        <v>Viersen</v>
      </c>
      <c r="F49" s="14">
        <f>+VLOOKUP($B49,Gesamt!$A$5:$F$305,5,FALSE)</f>
        <v>41.16</v>
      </c>
      <c r="G49" s="14">
        <f>+VLOOKUP($B49,Gesamt!$A$5:$G$305,6,FALSE)</f>
        <v>41.43</v>
      </c>
      <c r="H49" s="14">
        <f>+VLOOKUP($B49,Gesamt!$A$5:$H$305,7,FALSE)</f>
        <v>41.3</v>
      </c>
      <c r="I49" s="14">
        <f>+VLOOKUP($B49,Gesamt!$A$5:$I$305,8,FALSE)</f>
        <v>41.77</v>
      </c>
      <c r="J49" s="14">
        <f>+VLOOKUP($B49,Gesamt!$A$5:$K$305,9,FALSE)</f>
        <v>0</v>
      </c>
      <c r="K49" s="14">
        <f>+VLOOKUP($B49,Gesamt!$A$5:$K$305,10,FALSE)</f>
        <v>0</v>
      </c>
      <c r="L49" s="14">
        <f t="shared" si="1"/>
        <v>165.66</v>
      </c>
      <c r="M49">
        <f t="shared" si="2"/>
        <v>-165.66</v>
      </c>
    </row>
    <row r="50" spans="1:13" ht="12.75">
      <c r="A50" s="1">
        <f t="shared" si="0"/>
        <v>44</v>
      </c>
      <c r="B50" s="16">
        <v>408</v>
      </c>
      <c r="C50" s="2" t="str">
        <f>+VLOOKUP($B50,Gesamt!$A$5:$D$305,2,FALSE)</f>
        <v>Jahn</v>
      </c>
      <c r="D50" s="2" t="str">
        <f>+VLOOKUP($B50,Gesamt!$A$5:$D$305,3,FALSE)</f>
        <v>Daniel</v>
      </c>
      <c r="E50" s="1" t="str">
        <f>+VLOOKUP($B50,Gesamt!$A$5:$D$305,4,FALSE)</f>
        <v>Ruppichteroth</v>
      </c>
      <c r="F50" s="14">
        <f>+VLOOKUP($B50,Gesamt!$A$5:$F$305,5,FALSE)</f>
        <v>42.6</v>
      </c>
      <c r="G50" s="14">
        <f>+VLOOKUP($B50,Gesamt!$A$5:$G$305,6,FALSE)</f>
        <v>42.02</v>
      </c>
      <c r="H50" s="14">
        <f>+VLOOKUP($B50,Gesamt!$A$5:$H$305,7,FALSE)</f>
        <v>42.51</v>
      </c>
      <c r="I50" s="14">
        <f>+VLOOKUP($B50,Gesamt!$A$5:$I$305,8,FALSE)</f>
        <v>42.45</v>
      </c>
      <c r="J50" s="14">
        <f>+VLOOKUP($B50,Gesamt!$A$5:$K$305,9,FALSE)</f>
        <v>0</v>
      </c>
      <c r="K50" s="14">
        <f>+VLOOKUP($B50,Gesamt!$A$5:$K$305,10,FALSE)</f>
        <v>0</v>
      </c>
      <c r="L50" s="14">
        <f t="shared" si="1"/>
        <v>169.57999999999998</v>
      </c>
      <c r="M50">
        <f t="shared" si="2"/>
        <v>-169.57999999999998</v>
      </c>
    </row>
    <row r="51" spans="1:13" ht="12.75">
      <c r="A51" s="1">
        <f t="shared" si="0"/>
        <v>45</v>
      </c>
      <c r="B51" s="16">
        <v>409</v>
      </c>
      <c r="C51" s="2" t="str">
        <f>+VLOOKUP($B51,Gesamt!$A$5:$D$305,2,FALSE)</f>
        <v>Neuhaus</v>
      </c>
      <c r="D51" s="2" t="str">
        <f>+VLOOKUP($B51,Gesamt!$A$5:$D$305,3,FALSE)</f>
        <v>David</v>
      </c>
      <c r="E51" s="1" t="str">
        <f>+VLOOKUP($B51,Gesamt!$A$5:$D$305,4,FALSE)</f>
        <v>Ruppichteroth</v>
      </c>
      <c r="F51" s="14">
        <f>+VLOOKUP($B51,Gesamt!$A$5:$F$305,5,FALSE)</f>
        <v>42.39</v>
      </c>
      <c r="G51" s="14">
        <f>+VLOOKUP($B51,Gesamt!$A$5:$G$305,6,FALSE)</f>
        <v>42.74</v>
      </c>
      <c r="H51" s="14">
        <f>+VLOOKUP($B51,Gesamt!$A$5:$H$305,7,FALSE)</f>
        <v>42.56</v>
      </c>
      <c r="I51" s="14">
        <f>+VLOOKUP($B51,Gesamt!$A$5:$I$305,8,FALSE)</f>
        <v>42.94</v>
      </c>
      <c r="J51" s="14">
        <f>+VLOOKUP($B51,Gesamt!$A$5:$K$305,9,FALSE)</f>
        <v>0</v>
      </c>
      <c r="K51" s="14">
        <f>+VLOOKUP($B51,Gesamt!$A$5:$K$305,10,FALSE)</f>
        <v>0</v>
      </c>
      <c r="L51" s="14">
        <f t="shared" si="1"/>
        <v>170.63</v>
      </c>
      <c r="M51">
        <f t="shared" si="2"/>
        <v>-170.63</v>
      </c>
    </row>
    <row r="52" spans="1:13" ht="12.75">
      <c r="A52" s="1">
        <f t="shared" si="0"/>
        <v>46</v>
      </c>
      <c r="B52" s="16">
        <v>407</v>
      </c>
      <c r="C52" s="2" t="str">
        <f>+VLOOKUP($B52,Gesamt!$A$5:$D$305,2,FALSE)</f>
        <v>Schmitt</v>
      </c>
      <c r="D52" s="2" t="str">
        <f>+VLOOKUP($B52,Gesamt!$A$5:$D$305,3,FALSE)</f>
        <v>Patrick</v>
      </c>
      <c r="E52" s="1" t="str">
        <f>+VLOOKUP($B52,Gesamt!$A$5:$D$305,4,FALSE)</f>
        <v>Ruppichteroth</v>
      </c>
      <c r="F52" s="14">
        <f>+VLOOKUP($B52,Gesamt!$A$5:$F$305,5,FALSE)</f>
        <v>42.77</v>
      </c>
      <c r="G52" s="14">
        <f>+VLOOKUP($B52,Gesamt!$A$5:$G$305,6,FALSE)</f>
        <v>42.94</v>
      </c>
      <c r="H52" s="14">
        <f>+VLOOKUP($B52,Gesamt!$A$5:$H$305,7,FALSE)</f>
        <v>42.91</v>
      </c>
      <c r="I52" s="14">
        <f>+VLOOKUP($B52,Gesamt!$A$5:$I$305,8,FALSE)</f>
        <v>43.1</v>
      </c>
      <c r="J52" s="14">
        <f>+VLOOKUP($B52,Gesamt!$A$5:$K$305,9,FALSE)</f>
        <v>0</v>
      </c>
      <c r="K52" s="14">
        <f>+VLOOKUP($B52,Gesamt!$A$5:$K$305,10,FALSE)</f>
        <v>0</v>
      </c>
      <c r="L52" s="14">
        <f t="shared" si="1"/>
        <v>171.72</v>
      </c>
      <c r="M52">
        <f t="shared" si="2"/>
        <v>-171.72</v>
      </c>
    </row>
    <row r="53" spans="1:13" ht="12.75">
      <c r="A53" s="1">
        <f t="shared" si="0"/>
        <v>47</v>
      </c>
      <c r="B53" s="16">
        <v>417</v>
      </c>
      <c r="C53" s="2" t="str">
        <f>+VLOOKUP($B53,Gesamt!$A$5:$D$305,2,FALSE)</f>
        <v>Biwer</v>
      </c>
      <c r="D53" s="2" t="str">
        <f>+VLOOKUP($B53,Gesamt!$A$5:$D$305,3,FALSE)</f>
        <v>Leonard</v>
      </c>
      <c r="E53" s="1" t="str">
        <f>+VLOOKUP($B53,Gesamt!$A$5:$D$305,4,FALSE)</f>
        <v>Ruppichteroth</v>
      </c>
      <c r="F53" s="14">
        <f>+VLOOKUP($B53,Gesamt!$A$5:$F$305,5,FALSE)</f>
        <v>43.15</v>
      </c>
      <c r="G53" s="14">
        <f>+VLOOKUP($B53,Gesamt!$A$5:$G$305,6,FALSE)</f>
        <v>42.95</v>
      </c>
      <c r="H53" s="14">
        <f>+VLOOKUP($B53,Gesamt!$A$5:$H$305,7,FALSE)</f>
        <v>43.27</v>
      </c>
      <c r="I53" s="14">
        <f>+VLOOKUP($B53,Gesamt!$A$5:$I$305,8,FALSE)</f>
        <v>43.58</v>
      </c>
      <c r="J53" s="14">
        <f>+VLOOKUP($B53,Gesamt!$A$5:$K$305,9,FALSE)</f>
        <v>0</v>
      </c>
      <c r="K53" s="14">
        <f>+VLOOKUP($B53,Gesamt!$A$5:$K$305,10,FALSE)</f>
        <v>0</v>
      </c>
      <c r="L53" s="14">
        <f t="shared" si="1"/>
        <v>172.95</v>
      </c>
      <c r="M53">
        <f t="shared" si="2"/>
        <v>-172.95</v>
      </c>
    </row>
    <row r="54" spans="1:13" ht="12.75">
      <c r="A54" s="1">
        <f t="shared" si="0"/>
        <v>48</v>
      </c>
      <c r="B54" s="48">
        <v>418</v>
      </c>
      <c r="C54" s="2" t="str">
        <f>+VLOOKUP($B54,Gesamt!$A$5:$D$305,2,FALSE)</f>
        <v>Becher</v>
      </c>
      <c r="D54" s="2" t="str">
        <f>+VLOOKUP($B54,Gesamt!$A$5:$D$305,3,FALSE)</f>
        <v>Jennifer</v>
      </c>
      <c r="E54" s="1" t="str">
        <f>+VLOOKUP($B54,Gesamt!$A$5:$D$305,4,FALSE)</f>
        <v>Overath</v>
      </c>
      <c r="F54" s="14">
        <f>+VLOOKUP($B54,Gesamt!$A$5:$F$305,5,FALSE)</f>
        <v>40.91</v>
      </c>
      <c r="G54" s="14">
        <f>+VLOOKUP($B54,Gesamt!$A$5:$G$305,6,FALSE)</f>
        <v>40.8</v>
      </c>
      <c r="H54" s="14">
        <f>+VLOOKUP($B54,Gesamt!$A$5:$H$305,7,FALSE)</f>
        <v>99.99</v>
      </c>
      <c r="I54" s="14">
        <f>+VLOOKUP($B54,Gesamt!$A$5:$I$305,8,FALSE)</f>
        <v>99.99</v>
      </c>
      <c r="J54" s="14">
        <f>+VLOOKUP($B54,Gesamt!$A$5:$K$305,9,FALSE)</f>
        <v>0</v>
      </c>
      <c r="K54" s="14">
        <f>+VLOOKUP($B54,Gesamt!$A$5:$K$305,10,FALSE)</f>
        <v>0</v>
      </c>
      <c r="L54" s="14">
        <f t="shared" si="1"/>
        <v>281.69</v>
      </c>
      <c r="M54">
        <f t="shared" si="2"/>
        <v>-281.69</v>
      </c>
    </row>
    <row r="55" spans="2:12" ht="12.75">
      <c r="B55" s="16"/>
      <c r="C55" s="2"/>
      <c r="D55" s="2"/>
      <c r="F55" s="14"/>
      <c r="G55" s="14"/>
      <c r="H55" s="14"/>
      <c r="I55" s="14"/>
      <c r="J55" s="14"/>
      <c r="K55" s="14"/>
      <c r="L55" s="14"/>
    </row>
    <row r="56" spans="2:12" ht="12.75">
      <c r="B56" s="16"/>
      <c r="C56" s="2"/>
      <c r="D56" s="2"/>
      <c r="F56" s="14"/>
      <c r="G56" s="14"/>
      <c r="H56" s="14"/>
      <c r="I56" s="14"/>
      <c r="J56" s="14"/>
      <c r="K56" s="14"/>
      <c r="L56" s="14"/>
    </row>
    <row r="57" spans="2:12" ht="12.75">
      <c r="B57" s="16"/>
      <c r="C57" s="2"/>
      <c r="D57" s="2"/>
      <c r="F57" s="14"/>
      <c r="G57" s="14"/>
      <c r="H57" s="14"/>
      <c r="I57" s="14"/>
      <c r="J57" s="14"/>
      <c r="K57" s="14"/>
      <c r="L57" s="14"/>
    </row>
    <row r="58" spans="2:12" ht="12.75">
      <c r="B58" s="16"/>
      <c r="C58" s="2"/>
      <c r="D58" s="2"/>
      <c r="F58" s="14"/>
      <c r="G58" s="14"/>
      <c r="H58" s="14"/>
      <c r="I58" s="14"/>
      <c r="J58" s="14"/>
      <c r="K58" s="14"/>
      <c r="L58" s="14"/>
    </row>
    <row r="59" spans="2:12" ht="12.75">
      <c r="B59" s="1"/>
      <c r="C59" s="2"/>
      <c r="D59" s="2"/>
      <c r="F59" s="14"/>
      <c r="G59" s="14"/>
      <c r="H59" s="14"/>
      <c r="I59" s="14"/>
      <c r="J59" s="14"/>
      <c r="K59" s="14"/>
      <c r="L59" s="14"/>
    </row>
    <row r="60" spans="2:12" ht="12.75">
      <c r="B60" s="1"/>
      <c r="C60" s="2"/>
      <c r="D60" s="2"/>
      <c r="F60" s="14"/>
      <c r="G60" s="14"/>
      <c r="H60" s="14"/>
      <c r="I60" s="14"/>
      <c r="J60" s="14"/>
      <c r="K60" s="14"/>
      <c r="L60" s="14"/>
    </row>
    <row r="61" spans="2:12" ht="12.75">
      <c r="B61" s="1"/>
      <c r="C61" s="2"/>
      <c r="D61" s="2"/>
      <c r="F61" s="14"/>
      <c r="G61" s="14"/>
      <c r="H61" s="14"/>
      <c r="I61" s="14"/>
      <c r="J61" s="14"/>
      <c r="K61" s="14"/>
      <c r="L61" s="14"/>
    </row>
    <row r="62" spans="2:12" ht="12.75">
      <c r="B62" s="1"/>
      <c r="C62" s="2"/>
      <c r="D62" s="2"/>
      <c r="F62" s="14"/>
      <c r="G62" s="14"/>
      <c r="H62" s="14"/>
      <c r="I62" s="14"/>
      <c r="J62" s="14"/>
      <c r="K62" s="14"/>
      <c r="L62" s="14"/>
    </row>
    <row r="63" spans="2:12" ht="12.75">
      <c r="B63" s="1"/>
      <c r="C63" s="2"/>
      <c r="D63" s="2"/>
      <c r="F63" s="14"/>
      <c r="G63" s="14"/>
      <c r="H63" s="14"/>
      <c r="I63" s="14"/>
      <c r="J63" s="14"/>
      <c r="K63" s="14"/>
      <c r="L63" s="14"/>
    </row>
    <row r="64" spans="2:12" ht="12.75">
      <c r="B64" s="1"/>
      <c r="C64" s="2"/>
      <c r="D64" s="2"/>
      <c r="F64" s="14"/>
      <c r="G64" s="14"/>
      <c r="H64" s="14"/>
      <c r="I64" s="14"/>
      <c r="J64" s="14"/>
      <c r="K64" s="14"/>
      <c r="L64" s="14"/>
    </row>
    <row r="65" spans="2:12" ht="12.75">
      <c r="B65" s="1"/>
      <c r="C65" s="2"/>
      <c r="D65" s="2"/>
      <c r="F65" s="14"/>
      <c r="G65" s="14"/>
      <c r="H65" s="14"/>
      <c r="I65" s="14"/>
      <c r="J65" s="14"/>
      <c r="K65" s="14"/>
      <c r="L65" s="14"/>
    </row>
    <row r="66" spans="2:12" ht="12.75">
      <c r="B66" s="1"/>
      <c r="C66" s="2"/>
      <c r="D66" s="2"/>
      <c r="F66" s="14"/>
      <c r="G66" s="14"/>
      <c r="H66" s="14"/>
      <c r="I66" s="14"/>
      <c r="J66" s="14"/>
      <c r="K66" s="14"/>
      <c r="L66" s="14"/>
    </row>
    <row r="67" spans="2:12" ht="12.75">
      <c r="B67" s="1"/>
      <c r="C67" s="2"/>
      <c r="D67" s="2"/>
      <c r="F67" s="14"/>
      <c r="G67" s="14"/>
      <c r="H67" s="14"/>
      <c r="I67" s="14"/>
      <c r="J67" s="14"/>
      <c r="K67" s="14"/>
      <c r="L67" s="14"/>
    </row>
    <row r="68" spans="2:12" ht="12.75">
      <c r="B68" s="1"/>
      <c r="C68" s="2"/>
      <c r="D68" s="2"/>
      <c r="F68" s="14"/>
      <c r="G68" s="14"/>
      <c r="H68" s="14"/>
      <c r="I68" s="14"/>
      <c r="J68" s="14"/>
      <c r="K68" s="14"/>
      <c r="L68" s="14"/>
    </row>
    <row r="69" spans="2:12" ht="12.75">
      <c r="B69" s="1"/>
      <c r="C69" s="2"/>
      <c r="D69" s="2"/>
      <c r="F69" s="14"/>
      <c r="G69" s="14"/>
      <c r="H69" s="14"/>
      <c r="I69" s="14"/>
      <c r="J69" s="14"/>
      <c r="K69" s="14"/>
      <c r="L69" s="14"/>
    </row>
    <row r="70" spans="2:12" ht="12.75">
      <c r="B70" s="1"/>
      <c r="C70" s="2"/>
      <c r="D70" s="2"/>
      <c r="F70" s="14"/>
      <c r="G70" s="14"/>
      <c r="H70" s="14"/>
      <c r="I70" s="14"/>
      <c r="J70" s="14"/>
      <c r="K70" s="14"/>
      <c r="L70" s="14"/>
    </row>
    <row r="71" spans="2:12" ht="12.75">
      <c r="B71" s="1"/>
      <c r="C71" s="2"/>
      <c r="D71" s="2"/>
      <c r="F71" s="14"/>
      <c r="G71" s="14"/>
      <c r="H71" s="14"/>
      <c r="I71" s="14"/>
      <c r="J71" s="14"/>
      <c r="K71" s="14"/>
      <c r="L71" s="14"/>
    </row>
    <row r="72" spans="2:12" ht="12.75">
      <c r="B72" s="1"/>
      <c r="C72" s="2"/>
      <c r="D72" s="2"/>
      <c r="F72" s="14"/>
      <c r="G72" s="14"/>
      <c r="H72" s="14"/>
      <c r="I72" s="14"/>
      <c r="J72" s="14"/>
      <c r="K72" s="14"/>
      <c r="L72" s="14"/>
    </row>
    <row r="73" spans="2:12" ht="12.75">
      <c r="B73" s="1"/>
      <c r="C73" s="2"/>
      <c r="D73" s="2"/>
      <c r="F73" s="14"/>
      <c r="G73" s="14"/>
      <c r="H73" s="14"/>
      <c r="I73" s="14"/>
      <c r="J73" s="14"/>
      <c r="K73" s="14"/>
      <c r="L73" s="14"/>
    </row>
    <row r="74" spans="2:12" ht="12.75">
      <c r="B74" s="1"/>
      <c r="C74" s="2"/>
      <c r="D74" s="2"/>
      <c r="F74" s="14"/>
      <c r="G74" s="14"/>
      <c r="H74" s="14"/>
      <c r="I74" s="14"/>
      <c r="J74" s="14"/>
      <c r="K74" s="14"/>
      <c r="L74" s="14"/>
    </row>
    <row r="75" spans="2:12" ht="12.75">
      <c r="B75" s="1"/>
      <c r="C75" s="2"/>
      <c r="D75" s="2"/>
      <c r="F75" s="14"/>
      <c r="G75" s="14"/>
      <c r="H75" s="14"/>
      <c r="I75" s="14"/>
      <c r="J75" s="14"/>
      <c r="K75" s="14"/>
      <c r="L75" s="14"/>
    </row>
    <row r="76" spans="2:12" ht="12.75">
      <c r="B76" s="1"/>
      <c r="C76" s="2"/>
      <c r="D76" s="2"/>
      <c r="F76" s="14"/>
      <c r="G76" s="14"/>
      <c r="H76" s="14"/>
      <c r="I76" s="14"/>
      <c r="J76" s="14"/>
      <c r="K76" s="14"/>
      <c r="L76" s="14"/>
    </row>
    <row r="77" spans="2:12" ht="12.75">
      <c r="B77" s="1"/>
      <c r="C77" s="2"/>
      <c r="D77" s="2"/>
      <c r="F77" s="14"/>
      <c r="G77" s="14"/>
      <c r="H77" s="14"/>
      <c r="I77" s="14"/>
      <c r="J77" s="14"/>
      <c r="K77" s="14"/>
      <c r="L77" s="14"/>
    </row>
    <row r="78" spans="2:12" ht="12.75">
      <c r="B78" s="1"/>
      <c r="C78" s="2"/>
      <c r="D78" s="2"/>
      <c r="F78" s="14"/>
      <c r="G78" s="14"/>
      <c r="H78" s="14"/>
      <c r="I78" s="14"/>
      <c r="J78" s="14"/>
      <c r="K78" s="14"/>
      <c r="L78" s="14"/>
    </row>
    <row r="79" spans="2:12" ht="12.75">
      <c r="B79" s="1"/>
      <c r="C79" s="2"/>
      <c r="D79" s="2"/>
      <c r="F79" s="14"/>
      <c r="G79" s="14"/>
      <c r="H79" s="14"/>
      <c r="I79" s="14"/>
      <c r="J79" s="14"/>
      <c r="K79" s="14"/>
      <c r="L79" s="14"/>
    </row>
    <row r="80" spans="2:12" ht="12.75">
      <c r="B80" s="1"/>
      <c r="C80" s="2"/>
      <c r="D80" s="2"/>
      <c r="F80" s="14"/>
      <c r="G80" s="14"/>
      <c r="H80" s="14"/>
      <c r="I80" s="14"/>
      <c r="J80" s="14"/>
      <c r="K80" s="14"/>
      <c r="L80" s="14"/>
    </row>
  </sheetData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2"/>
  <headerFooter alignWithMargins="0">
    <oddHeader>&amp;CKerpener Seifenkistenrennen 
&amp;A</oddHeader>
    <oddFooter>&amp;CSeite &amp;P von &amp;N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"/>
  <dimension ref="A1:F271"/>
  <sheetViews>
    <sheetView workbookViewId="0" topLeftCell="A154">
      <selection activeCell="D130" sqref="D130"/>
    </sheetView>
  </sheetViews>
  <sheetFormatPr defaultColWidth="11.421875" defaultRowHeight="12.75"/>
  <cols>
    <col min="4" max="4" width="11.28125" style="0" customWidth="1"/>
  </cols>
  <sheetData>
    <row r="1" spans="1:6" ht="12.75">
      <c r="A1" s="19">
        <v>101</v>
      </c>
      <c r="B1" s="20" t="s">
        <v>14</v>
      </c>
      <c r="C1" s="20"/>
      <c r="D1" s="21"/>
      <c r="E1" s="22"/>
      <c r="F1" s="22"/>
    </row>
    <row r="2" spans="1:6" ht="12.75">
      <c r="A2" s="19">
        <v>102</v>
      </c>
      <c r="B2" s="20" t="s">
        <v>14</v>
      </c>
      <c r="C2" s="20"/>
      <c r="D2" s="23"/>
      <c r="E2" s="23"/>
      <c r="F2" s="23"/>
    </row>
    <row r="3" spans="1:6" ht="12.75">
      <c r="A3" s="19">
        <v>103</v>
      </c>
      <c r="B3" s="20" t="s">
        <v>14</v>
      </c>
      <c r="C3" s="24"/>
      <c r="D3" s="25"/>
      <c r="E3" s="26"/>
      <c r="F3" s="26"/>
    </row>
    <row r="4" spans="1:6" ht="12.75">
      <c r="A4" s="19">
        <v>104</v>
      </c>
      <c r="B4" s="20" t="s">
        <v>14</v>
      </c>
      <c r="C4" s="20" t="s">
        <v>15</v>
      </c>
      <c r="D4" s="21" t="s">
        <v>16</v>
      </c>
      <c r="E4" s="22" t="s">
        <v>17</v>
      </c>
      <c r="F4" s="22" t="s">
        <v>18</v>
      </c>
    </row>
    <row r="5" spans="1:6" ht="12.75">
      <c r="A5" s="19">
        <v>105</v>
      </c>
      <c r="B5" s="20" t="s">
        <v>14</v>
      </c>
      <c r="C5" s="20" t="s">
        <v>15</v>
      </c>
      <c r="D5" s="27"/>
      <c r="E5" s="28"/>
      <c r="F5" s="28"/>
    </row>
    <row r="6" spans="1:6" ht="12.75">
      <c r="A6" s="19">
        <v>106</v>
      </c>
      <c r="B6" s="20" t="s">
        <v>14</v>
      </c>
      <c r="C6" s="24" t="s">
        <v>15</v>
      </c>
      <c r="D6" s="21" t="s">
        <v>19</v>
      </c>
      <c r="E6" s="22" t="s">
        <v>20</v>
      </c>
      <c r="F6" s="22" t="s">
        <v>21</v>
      </c>
    </row>
    <row r="7" spans="1:6" ht="12.75">
      <c r="A7" s="19">
        <v>107</v>
      </c>
      <c r="B7" s="20" t="s">
        <v>14</v>
      </c>
      <c r="C7" s="20"/>
      <c r="D7" s="21" t="s">
        <v>22</v>
      </c>
      <c r="E7" s="22" t="s">
        <v>23</v>
      </c>
      <c r="F7" s="22" t="s">
        <v>21</v>
      </c>
    </row>
    <row r="8" spans="1:6" ht="12.75">
      <c r="A8" s="19">
        <v>108</v>
      </c>
      <c r="B8" s="20" t="s">
        <v>14</v>
      </c>
      <c r="C8" s="20" t="s">
        <v>15</v>
      </c>
      <c r="D8" s="27" t="s">
        <v>24</v>
      </c>
      <c r="E8" s="28" t="s">
        <v>25</v>
      </c>
      <c r="F8" s="28" t="s">
        <v>26</v>
      </c>
    </row>
    <row r="9" spans="1:6" ht="12.75">
      <c r="A9" s="19">
        <v>109</v>
      </c>
      <c r="B9" s="20" t="s">
        <v>14</v>
      </c>
      <c r="C9" s="20"/>
      <c r="D9" s="29" t="s">
        <v>27</v>
      </c>
      <c r="E9" s="30" t="s">
        <v>28</v>
      </c>
      <c r="F9" s="30" t="s">
        <v>29</v>
      </c>
    </row>
    <row r="10" spans="1:6" ht="12.75">
      <c r="A10" s="19">
        <v>110</v>
      </c>
      <c r="B10" s="20" t="s">
        <v>14</v>
      </c>
      <c r="C10" s="20"/>
      <c r="D10" s="21" t="s">
        <v>30</v>
      </c>
      <c r="E10" s="22" t="s">
        <v>31</v>
      </c>
      <c r="F10" s="22" t="s">
        <v>32</v>
      </c>
    </row>
    <row r="11" spans="1:6" ht="12.75">
      <c r="A11" s="19">
        <v>111</v>
      </c>
      <c r="B11" s="20" t="s">
        <v>14</v>
      </c>
      <c r="C11" s="20"/>
      <c r="D11" s="21" t="s">
        <v>33</v>
      </c>
      <c r="E11" s="22" t="s">
        <v>34</v>
      </c>
      <c r="F11" s="22" t="s">
        <v>32</v>
      </c>
    </row>
    <row r="12" spans="1:6" ht="12.75">
      <c r="A12" s="19">
        <v>112</v>
      </c>
      <c r="B12" s="20" t="s">
        <v>14</v>
      </c>
      <c r="C12" s="31" t="s">
        <v>15</v>
      </c>
      <c r="D12" s="27" t="s">
        <v>35</v>
      </c>
      <c r="E12" s="28" t="s">
        <v>36</v>
      </c>
      <c r="F12" s="28" t="s">
        <v>21</v>
      </c>
    </row>
    <row r="13" spans="1:6" ht="12.75">
      <c r="A13" s="19">
        <v>113</v>
      </c>
      <c r="B13" s="20" t="s">
        <v>14</v>
      </c>
      <c r="C13" s="24" t="s">
        <v>15</v>
      </c>
      <c r="D13" s="32" t="s">
        <v>37</v>
      </c>
      <c r="E13" s="33" t="s">
        <v>38</v>
      </c>
      <c r="F13" s="33" t="s">
        <v>39</v>
      </c>
    </row>
    <row r="14" spans="1:6" ht="12.75">
      <c r="A14" s="19">
        <v>114</v>
      </c>
      <c r="B14" s="20" t="s">
        <v>14</v>
      </c>
      <c r="C14" s="20" t="s">
        <v>15</v>
      </c>
      <c r="D14" s="27" t="s">
        <v>40</v>
      </c>
      <c r="E14" s="22" t="s">
        <v>41</v>
      </c>
      <c r="F14" s="22" t="s">
        <v>26</v>
      </c>
    </row>
    <row r="15" spans="1:6" ht="12.75">
      <c r="A15" s="19">
        <v>115</v>
      </c>
      <c r="B15" s="20" t="s">
        <v>14</v>
      </c>
      <c r="C15" s="20" t="s">
        <v>15</v>
      </c>
      <c r="D15" s="34" t="s">
        <v>42</v>
      </c>
      <c r="E15" s="30" t="s">
        <v>43</v>
      </c>
      <c r="F15" s="30" t="s">
        <v>26</v>
      </c>
    </row>
    <row r="16" spans="1:6" ht="12.75">
      <c r="A16" s="19">
        <v>116</v>
      </c>
      <c r="B16" s="20" t="s">
        <v>14</v>
      </c>
      <c r="C16" s="24" t="s">
        <v>15</v>
      </c>
      <c r="D16" s="25" t="s">
        <v>33</v>
      </c>
      <c r="E16" s="35" t="s">
        <v>44</v>
      </c>
      <c r="F16" s="35" t="s">
        <v>32</v>
      </c>
    </row>
    <row r="17" spans="1:6" ht="12.75">
      <c r="A17" s="19">
        <v>117</v>
      </c>
      <c r="B17" s="20" t="s">
        <v>14</v>
      </c>
      <c r="C17" s="20"/>
      <c r="D17" s="34" t="s">
        <v>45</v>
      </c>
      <c r="E17" s="30" t="s">
        <v>46</v>
      </c>
      <c r="F17" s="30" t="s">
        <v>47</v>
      </c>
    </row>
    <row r="18" spans="1:6" ht="12.75">
      <c r="A18" s="19">
        <v>118</v>
      </c>
      <c r="B18" s="20" t="s">
        <v>14</v>
      </c>
      <c r="C18" s="20" t="s">
        <v>15</v>
      </c>
      <c r="D18" s="21" t="s">
        <v>48</v>
      </c>
      <c r="E18" s="22" t="s">
        <v>49</v>
      </c>
      <c r="F18" s="22" t="s">
        <v>50</v>
      </c>
    </row>
    <row r="19" spans="1:6" ht="12.75">
      <c r="A19" s="19">
        <v>119</v>
      </c>
      <c r="B19" s="20" t="s">
        <v>14</v>
      </c>
      <c r="C19" s="20" t="s">
        <v>15</v>
      </c>
      <c r="D19" s="27" t="s">
        <v>51</v>
      </c>
      <c r="E19" s="28" t="s">
        <v>52</v>
      </c>
      <c r="F19" s="28" t="s">
        <v>21</v>
      </c>
    </row>
    <row r="20" spans="1:6" ht="12.75">
      <c r="A20" s="19">
        <v>120</v>
      </c>
      <c r="B20" s="20" t="s">
        <v>14</v>
      </c>
      <c r="C20" s="20" t="s">
        <v>15</v>
      </c>
      <c r="D20" s="21" t="s">
        <v>53</v>
      </c>
      <c r="E20" s="22" t="s">
        <v>54</v>
      </c>
      <c r="F20" s="22" t="s">
        <v>29</v>
      </c>
    </row>
    <row r="21" spans="1:6" ht="12.75">
      <c r="A21" s="19">
        <v>121</v>
      </c>
      <c r="B21" s="20" t="s">
        <v>14</v>
      </c>
      <c r="C21" s="20" t="s">
        <v>15</v>
      </c>
      <c r="D21" s="21" t="s">
        <v>55</v>
      </c>
      <c r="E21" s="22" t="s">
        <v>56</v>
      </c>
      <c r="F21" s="22" t="s">
        <v>29</v>
      </c>
    </row>
    <row r="22" spans="1:6" ht="12.75">
      <c r="A22" s="19">
        <v>122</v>
      </c>
      <c r="B22" s="20" t="s">
        <v>14</v>
      </c>
      <c r="C22" s="24" t="s">
        <v>15</v>
      </c>
      <c r="D22" s="36" t="s">
        <v>24</v>
      </c>
      <c r="E22" s="26" t="s">
        <v>57</v>
      </c>
      <c r="F22" s="26" t="s">
        <v>26</v>
      </c>
    </row>
    <row r="23" spans="1:6" ht="12.75">
      <c r="A23" s="19">
        <v>123</v>
      </c>
      <c r="B23" s="20" t="s">
        <v>14</v>
      </c>
      <c r="C23" s="20"/>
      <c r="D23" s="34" t="s">
        <v>58</v>
      </c>
      <c r="E23" s="30" t="s">
        <v>59</v>
      </c>
      <c r="F23" s="30" t="s">
        <v>60</v>
      </c>
    </row>
    <row r="24" spans="1:6" ht="12.75">
      <c r="A24" s="19">
        <v>124</v>
      </c>
      <c r="B24" s="20" t="s">
        <v>14</v>
      </c>
      <c r="C24" s="20"/>
      <c r="D24" s="27" t="s">
        <v>61</v>
      </c>
      <c r="E24" s="28" t="s">
        <v>62</v>
      </c>
      <c r="F24" s="28" t="s">
        <v>63</v>
      </c>
    </row>
    <row r="25" spans="1:6" ht="12.75">
      <c r="A25" s="19">
        <v>125</v>
      </c>
      <c r="B25" s="20" t="s">
        <v>14</v>
      </c>
      <c r="C25" s="20" t="s">
        <v>15</v>
      </c>
      <c r="D25" s="21" t="s">
        <v>64</v>
      </c>
      <c r="E25" s="22" t="s">
        <v>65</v>
      </c>
      <c r="F25" s="22" t="s">
        <v>66</v>
      </c>
    </row>
    <row r="26" spans="1:6" ht="12.75">
      <c r="A26" s="19">
        <v>126</v>
      </c>
      <c r="B26" s="20" t="s">
        <v>14</v>
      </c>
      <c r="C26" s="31" t="s">
        <v>15</v>
      </c>
      <c r="D26" s="27" t="s">
        <v>67</v>
      </c>
      <c r="E26" s="22" t="s">
        <v>68</v>
      </c>
      <c r="F26" s="22" t="s">
        <v>66</v>
      </c>
    </row>
    <row r="27" spans="1:6" ht="12.75">
      <c r="A27" s="19">
        <v>127</v>
      </c>
      <c r="B27" s="20" t="s">
        <v>14</v>
      </c>
      <c r="C27" s="24" t="s">
        <v>15</v>
      </c>
      <c r="D27" s="25" t="s">
        <v>69</v>
      </c>
      <c r="E27" s="26" t="s">
        <v>70</v>
      </c>
      <c r="F27" s="26" t="s">
        <v>21</v>
      </c>
    </row>
    <row r="28" spans="1:6" ht="12.75">
      <c r="A28" s="19">
        <v>128</v>
      </c>
      <c r="B28" s="20" t="s">
        <v>14</v>
      </c>
      <c r="C28" s="20"/>
      <c r="D28" s="34" t="s">
        <v>71</v>
      </c>
      <c r="E28" s="30" t="s">
        <v>72</v>
      </c>
      <c r="F28" s="30" t="s">
        <v>29</v>
      </c>
    </row>
    <row r="29" spans="1:6" ht="12.75">
      <c r="A29" s="19">
        <v>129</v>
      </c>
      <c r="B29" s="20" t="s">
        <v>14</v>
      </c>
      <c r="C29" s="20"/>
      <c r="D29" s="21" t="s">
        <v>73</v>
      </c>
      <c r="E29" s="22" t="s">
        <v>74</v>
      </c>
      <c r="F29" s="22" t="s">
        <v>21</v>
      </c>
    </row>
    <row r="30" spans="1:6" ht="12.75">
      <c r="A30" s="19">
        <v>130</v>
      </c>
      <c r="B30" s="20" t="s">
        <v>14</v>
      </c>
      <c r="C30" s="24" t="s">
        <v>15</v>
      </c>
      <c r="D30" s="25" t="s">
        <v>24</v>
      </c>
      <c r="E30" s="35" t="s">
        <v>75</v>
      </c>
      <c r="F30" s="35" t="s">
        <v>26</v>
      </c>
    </row>
    <row r="31" spans="1:6" ht="12.75">
      <c r="A31" s="19">
        <v>131</v>
      </c>
      <c r="B31" s="20" t="s">
        <v>14</v>
      </c>
      <c r="C31" s="20" t="s">
        <v>15</v>
      </c>
      <c r="D31" s="34" t="s">
        <v>76</v>
      </c>
      <c r="E31" s="30" t="s">
        <v>77</v>
      </c>
      <c r="F31" s="30" t="s">
        <v>26</v>
      </c>
    </row>
    <row r="32" spans="1:6" ht="12.75">
      <c r="A32" s="19">
        <v>132</v>
      </c>
      <c r="B32" s="20" t="s">
        <v>14</v>
      </c>
      <c r="C32" s="20"/>
      <c r="D32" s="21" t="s">
        <v>78</v>
      </c>
      <c r="E32" s="22" t="s">
        <v>79</v>
      </c>
      <c r="F32" s="22" t="s">
        <v>21</v>
      </c>
    </row>
    <row r="33" spans="1:6" ht="12.75">
      <c r="A33" s="19">
        <v>133</v>
      </c>
      <c r="B33" s="20" t="s">
        <v>14</v>
      </c>
      <c r="C33" s="20"/>
      <c r="D33" s="27" t="s">
        <v>80</v>
      </c>
      <c r="E33" s="22" t="s">
        <v>81</v>
      </c>
      <c r="F33" s="22" t="s">
        <v>60</v>
      </c>
    </row>
    <row r="34" spans="1:6" ht="12.75">
      <c r="A34" s="19">
        <v>134</v>
      </c>
      <c r="B34" s="24" t="s">
        <v>14</v>
      </c>
      <c r="C34" s="24" t="s">
        <v>15</v>
      </c>
      <c r="D34" s="25" t="s">
        <v>76</v>
      </c>
      <c r="E34" s="26" t="s">
        <v>23</v>
      </c>
      <c r="F34" s="26" t="s">
        <v>26</v>
      </c>
    </row>
    <row r="35" spans="1:6" ht="12.75">
      <c r="A35" s="19">
        <v>135</v>
      </c>
      <c r="B35" s="20" t="s">
        <v>14</v>
      </c>
      <c r="C35" s="20" t="s">
        <v>15</v>
      </c>
      <c r="D35" s="27" t="s">
        <v>82</v>
      </c>
      <c r="E35" s="22" t="s">
        <v>83</v>
      </c>
      <c r="F35" s="22" t="s">
        <v>60</v>
      </c>
    </row>
    <row r="36" spans="1:6" ht="12.75">
      <c r="A36" s="19">
        <v>136</v>
      </c>
      <c r="B36" s="20" t="s">
        <v>14</v>
      </c>
      <c r="C36" s="20" t="s">
        <v>15</v>
      </c>
      <c r="D36" s="27" t="s">
        <v>84</v>
      </c>
      <c r="E36" s="22" t="s">
        <v>85</v>
      </c>
      <c r="F36" s="22" t="s">
        <v>86</v>
      </c>
    </row>
    <row r="37" spans="1:6" ht="12.75">
      <c r="A37" s="19">
        <v>137</v>
      </c>
      <c r="B37" s="20" t="s">
        <v>14</v>
      </c>
      <c r="C37" s="20"/>
      <c r="D37" s="27" t="s">
        <v>87</v>
      </c>
      <c r="E37" s="28" t="s">
        <v>23</v>
      </c>
      <c r="F37" s="28" t="s">
        <v>29</v>
      </c>
    </row>
    <row r="38" spans="1:6" ht="12.75">
      <c r="A38" s="19">
        <v>138</v>
      </c>
      <c r="B38" s="20" t="s">
        <v>14</v>
      </c>
      <c r="C38" s="20"/>
      <c r="D38" s="23" t="s">
        <v>88</v>
      </c>
      <c r="E38" s="22" t="s">
        <v>89</v>
      </c>
      <c r="F38" s="22" t="s">
        <v>29</v>
      </c>
    </row>
    <row r="39" spans="1:6" ht="12.75">
      <c r="A39" s="19">
        <v>139</v>
      </c>
      <c r="B39" s="20" t="s">
        <v>14</v>
      </c>
      <c r="C39" s="20"/>
      <c r="D39" s="21" t="s">
        <v>90</v>
      </c>
      <c r="E39" s="22" t="s">
        <v>70</v>
      </c>
      <c r="F39" s="22" t="s">
        <v>47</v>
      </c>
    </row>
    <row r="40" spans="1:6" ht="12.75">
      <c r="A40" s="19">
        <v>140</v>
      </c>
      <c r="B40" s="20" t="s">
        <v>14</v>
      </c>
      <c r="C40" s="20"/>
      <c r="D40" s="23" t="s">
        <v>91</v>
      </c>
      <c r="E40" s="23" t="s">
        <v>92</v>
      </c>
      <c r="F40" s="23" t="s">
        <v>29</v>
      </c>
    </row>
    <row r="41" spans="1:6" ht="12.75">
      <c r="A41" s="19">
        <v>141</v>
      </c>
      <c r="B41" s="20" t="s">
        <v>14</v>
      </c>
      <c r="C41" s="20" t="s">
        <v>15</v>
      </c>
      <c r="D41" s="27" t="s">
        <v>93</v>
      </c>
      <c r="E41" s="28" t="s">
        <v>94</v>
      </c>
      <c r="F41" s="28" t="s">
        <v>63</v>
      </c>
    </row>
    <row r="42" spans="1:6" ht="12.75">
      <c r="A42" s="19">
        <v>142</v>
      </c>
      <c r="B42" s="20" t="s">
        <v>14</v>
      </c>
      <c r="C42" s="20"/>
      <c r="D42" s="21" t="s">
        <v>95</v>
      </c>
      <c r="E42" s="22" t="s">
        <v>96</v>
      </c>
      <c r="F42" s="22" t="s">
        <v>97</v>
      </c>
    </row>
    <row r="43" spans="1:6" ht="12.75">
      <c r="A43" s="19">
        <v>143</v>
      </c>
      <c r="B43" s="20" t="s">
        <v>14</v>
      </c>
      <c r="C43" s="20" t="s">
        <v>15</v>
      </c>
      <c r="D43" s="34" t="s">
        <v>98</v>
      </c>
      <c r="E43" s="30" t="s">
        <v>99</v>
      </c>
      <c r="F43" s="30" t="s">
        <v>29</v>
      </c>
    </row>
    <row r="44" spans="1:6" ht="12.75">
      <c r="A44" s="19">
        <v>144</v>
      </c>
      <c r="B44" s="20" t="s">
        <v>14</v>
      </c>
      <c r="C44" s="20" t="s">
        <v>15</v>
      </c>
      <c r="D44" s="27" t="s">
        <v>100</v>
      </c>
      <c r="E44" s="28" t="s">
        <v>101</v>
      </c>
      <c r="F44" s="28" t="s">
        <v>86</v>
      </c>
    </row>
    <row r="45" spans="1:6" ht="12.75">
      <c r="A45" s="19">
        <v>145</v>
      </c>
      <c r="B45" s="20" t="s">
        <v>14</v>
      </c>
      <c r="C45" s="20"/>
      <c r="D45" s="21" t="s">
        <v>102</v>
      </c>
      <c r="E45" s="22" t="s">
        <v>103</v>
      </c>
      <c r="F45" s="22" t="s">
        <v>29</v>
      </c>
    </row>
    <row r="46" spans="1:6" ht="12.75">
      <c r="A46" s="19">
        <v>146</v>
      </c>
      <c r="B46" s="20" t="s">
        <v>14</v>
      </c>
      <c r="C46" s="20"/>
      <c r="D46" s="21" t="s">
        <v>104</v>
      </c>
      <c r="E46" s="22" t="s">
        <v>23</v>
      </c>
      <c r="F46" s="22" t="s">
        <v>26</v>
      </c>
    </row>
    <row r="47" spans="1:6" ht="12.75">
      <c r="A47" s="19">
        <v>147</v>
      </c>
      <c r="B47" s="20" t="s">
        <v>14</v>
      </c>
      <c r="C47" s="20"/>
      <c r="D47" s="21" t="s">
        <v>105</v>
      </c>
      <c r="E47" s="22" t="s">
        <v>106</v>
      </c>
      <c r="F47" s="22" t="s">
        <v>32</v>
      </c>
    </row>
    <row r="48" spans="1:6" ht="12.75">
      <c r="A48" s="19">
        <v>148</v>
      </c>
      <c r="B48" s="20" t="s">
        <v>14</v>
      </c>
      <c r="C48" s="20" t="s">
        <v>15</v>
      </c>
      <c r="D48" s="21" t="s">
        <v>107</v>
      </c>
      <c r="E48" s="22" t="s">
        <v>108</v>
      </c>
      <c r="F48" s="22" t="s">
        <v>21</v>
      </c>
    </row>
    <row r="49" spans="1:6" ht="12.75">
      <c r="A49" s="19">
        <v>149</v>
      </c>
      <c r="B49" s="20" t="s">
        <v>14</v>
      </c>
      <c r="C49" s="20"/>
      <c r="D49" s="21" t="s">
        <v>109</v>
      </c>
      <c r="E49" s="22" t="s">
        <v>110</v>
      </c>
      <c r="F49" s="22" t="s">
        <v>86</v>
      </c>
    </row>
    <row r="50" spans="1:6" ht="12.75">
      <c r="A50" s="19">
        <v>150</v>
      </c>
      <c r="B50" s="20" t="s">
        <v>14</v>
      </c>
      <c r="C50" s="20" t="s">
        <v>15</v>
      </c>
      <c r="D50" s="21" t="s">
        <v>111</v>
      </c>
      <c r="E50" s="22" t="s">
        <v>65</v>
      </c>
      <c r="F50" s="22" t="s">
        <v>47</v>
      </c>
    </row>
    <row r="51" spans="1:6" ht="12.75">
      <c r="A51" s="19">
        <v>151</v>
      </c>
      <c r="B51" s="20" t="s">
        <v>14</v>
      </c>
      <c r="C51" s="20"/>
      <c r="D51" s="37" t="s">
        <v>112</v>
      </c>
      <c r="E51" s="38" t="s">
        <v>113</v>
      </c>
      <c r="F51" s="38" t="s">
        <v>63</v>
      </c>
    </row>
    <row r="52" spans="1:6" ht="12.75">
      <c r="A52" s="19">
        <v>152</v>
      </c>
      <c r="B52" s="20" t="s">
        <v>14</v>
      </c>
      <c r="C52" s="20"/>
      <c r="D52" s="21" t="s">
        <v>114</v>
      </c>
      <c r="E52" s="22" t="s">
        <v>115</v>
      </c>
      <c r="F52" s="22" t="s">
        <v>63</v>
      </c>
    </row>
    <row r="53" spans="1:6" ht="12.75">
      <c r="A53" s="19">
        <v>153</v>
      </c>
      <c r="B53" s="20" t="s">
        <v>14</v>
      </c>
      <c r="C53" s="20"/>
      <c r="D53" s="21" t="s">
        <v>116</v>
      </c>
      <c r="E53" s="22" t="s">
        <v>83</v>
      </c>
      <c r="F53" s="22"/>
    </row>
    <row r="54" spans="1:6" ht="12.75">
      <c r="A54" s="19">
        <v>154</v>
      </c>
      <c r="B54" s="20" t="s">
        <v>14</v>
      </c>
      <c r="C54" s="20"/>
      <c r="D54" s="34" t="s">
        <v>117</v>
      </c>
      <c r="E54" s="30" t="s">
        <v>28</v>
      </c>
      <c r="F54" s="30" t="s">
        <v>63</v>
      </c>
    </row>
    <row r="55" spans="1:6" ht="12.75">
      <c r="A55" s="19">
        <v>155</v>
      </c>
      <c r="B55" s="20" t="s">
        <v>14</v>
      </c>
      <c r="C55" s="20"/>
      <c r="D55" s="34" t="s">
        <v>118</v>
      </c>
      <c r="E55" s="30" t="s">
        <v>119</v>
      </c>
      <c r="F55" s="30" t="s">
        <v>97</v>
      </c>
    </row>
    <row r="56" spans="1:6" ht="12.75">
      <c r="A56" s="19">
        <v>156</v>
      </c>
      <c r="B56" s="20" t="s">
        <v>14</v>
      </c>
      <c r="C56" s="20"/>
      <c r="D56" s="21" t="s">
        <v>120</v>
      </c>
      <c r="E56" s="22" t="s">
        <v>121</v>
      </c>
      <c r="F56" s="22" t="s">
        <v>122</v>
      </c>
    </row>
    <row r="57" spans="1:6" ht="12.75">
      <c r="A57" s="19">
        <v>157</v>
      </c>
      <c r="B57" s="20" t="s">
        <v>14</v>
      </c>
      <c r="C57" s="20"/>
      <c r="D57" s="21" t="s">
        <v>123</v>
      </c>
      <c r="E57" s="22" t="s">
        <v>124</v>
      </c>
      <c r="F57" s="22" t="s">
        <v>97</v>
      </c>
    </row>
    <row r="58" spans="1:6" ht="12.75">
      <c r="A58" s="19">
        <v>158</v>
      </c>
      <c r="B58" s="20" t="s">
        <v>14</v>
      </c>
      <c r="C58" s="20"/>
      <c r="D58" s="21" t="s">
        <v>125</v>
      </c>
      <c r="E58" s="22" t="s">
        <v>94</v>
      </c>
      <c r="F58" s="22" t="s">
        <v>63</v>
      </c>
    </row>
    <row r="59" spans="1:6" ht="12.75">
      <c r="A59" s="19">
        <v>159</v>
      </c>
      <c r="B59" s="20" t="s">
        <v>14</v>
      </c>
      <c r="C59" s="20" t="s">
        <v>15</v>
      </c>
      <c r="D59" s="21" t="s">
        <v>126</v>
      </c>
      <c r="E59" s="22" t="s">
        <v>108</v>
      </c>
      <c r="F59" s="22" t="s">
        <v>127</v>
      </c>
    </row>
    <row r="60" spans="1:6" ht="12.75">
      <c r="A60" s="19">
        <v>160</v>
      </c>
      <c r="B60" s="20" t="s">
        <v>14</v>
      </c>
      <c r="C60" s="20"/>
      <c r="D60" s="21" t="s">
        <v>128</v>
      </c>
      <c r="E60" s="22" t="s">
        <v>129</v>
      </c>
      <c r="F60" s="22" t="s">
        <v>97</v>
      </c>
    </row>
    <row r="61" spans="1:6" ht="12.75">
      <c r="A61" s="19">
        <v>161</v>
      </c>
      <c r="B61" s="20" t="s">
        <v>14</v>
      </c>
      <c r="C61" s="20"/>
      <c r="D61" s="21" t="s">
        <v>130</v>
      </c>
      <c r="E61" s="22" t="s">
        <v>131</v>
      </c>
      <c r="F61" s="22" t="s">
        <v>86</v>
      </c>
    </row>
    <row r="62" spans="1:6" ht="12.75">
      <c r="A62" s="19">
        <v>162</v>
      </c>
      <c r="B62" s="20" t="s">
        <v>14</v>
      </c>
      <c r="C62" s="20"/>
      <c r="D62" s="21" t="s">
        <v>132</v>
      </c>
      <c r="E62" s="22" t="s">
        <v>133</v>
      </c>
      <c r="F62" s="22" t="s">
        <v>97</v>
      </c>
    </row>
    <row r="63" spans="1:6" ht="12.75">
      <c r="A63" s="19">
        <v>163</v>
      </c>
      <c r="B63" s="20" t="s">
        <v>14</v>
      </c>
      <c r="C63" s="20"/>
      <c r="D63" s="21" t="s">
        <v>134</v>
      </c>
      <c r="E63" s="22" t="s">
        <v>135</v>
      </c>
      <c r="F63" s="22" t="s">
        <v>60</v>
      </c>
    </row>
    <row r="64" spans="1:6" ht="12.75">
      <c r="A64" s="19">
        <v>164</v>
      </c>
      <c r="B64" s="20" t="s">
        <v>14</v>
      </c>
      <c r="C64" s="20"/>
      <c r="D64" s="21" t="s">
        <v>136</v>
      </c>
      <c r="E64" s="22" t="s">
        <v>137</v>
      </c>
      <c r="F64" s="22" t="s">
        <v>21</v>
      </c>
    </row>
    <row r="65" spans="1:6" ht="12.75">
      <c r="A65" s="19">
        <v>165</v>
      </c>
      <c r="B65" s="20" t="s">
        <v>14</v>
      </c>
      <c r="C65" s="20"/>
      <c r="D65" s="21" t="s">
        <v>138</v>
      </c>
      <c r="E65" s="22" t="s">
        <v>52</v>
      </c>
      <c r="F65" s="22" t="s">
        <v>47</v>
      </c>
    </row>
    <row r="66" spans="1:6" ht="12.75">
      <c r="A66" s="19">
        <v>166</v>
      </c>
      <c r="B66" s="20" t="s">
        <v>14</v>
      </c>
      <c r="C66" s="20" t="s">
        <v>15</v>
      </c>
      <c r="D66" s="21" t="s">
        <v>139</v>
      </c>
      <c r="E66" s="22" t="s">
        <v>140</v>
      </c>
      <c r="F66" s="22" t="s">
        <v>97</v>
      </c>
    </row>
    <row r="67" spans="1:6" ht="12.75">
      <c r="A67" s="19">
        <v>167</v>
      </c>
      <c r="B67" s="20" t="s">
        <v>14</v>
      </c>
      <c r="C67" s="20"/>
      <c r="D67" s="21" t="s">
        <v>141</v>
      </c>
      <c r="E67" s="22" t="s">
        <v>142</v>
      </c>
      <c r="F67" s="22" t="s">
        <v>60</v>
      </c>
    </row>
    <row r="68" spans="1:6" ht="12.75">
      <c r="A68" s="19">
        <v>168</v>
      </c>
      <c r="B68" s="20" t="s">
        <v>14</v>
      </c>
      <c r="C68" s="20"/>
      <c r="D68" s="21" t="s">
        <v>143</v>
      </c>
      <c r="E68" s="22" t="s">
        <v>144</v>
      </c>
      <c r="F68" s="22" t="s">
        <v>122</v>
      </c>
    </row>
    <row r="69" spans="1:6" ht="12.75">
      <c r="A69" s="19">
        <v>169</v>
      </c>
      <c r="B69" s="20" t="s">
        <v>14</v>
      </c>
      <c r="C69" s="20"/>
      <c r="D69" s="21" t="s">
        <v>145</v>
      </c>
      <c r="E69" s="22" t="s">
        <v>146</v>
      </c>
      <c r="F69" s="22" t="s">
        <v>97</v>
      </c>
    </row>
    <row r="70" spans="1:6" ht="12.75">
      <c r="A70" s="19">
        <v>170</v>
      </c>
      <c r="B70" s="20" t="s">
        <v>14</v>
      </c>
      <c r="C70" s="20"/>
      <c r="D70" s="21" t="s">
        <v>147</v>
      </c>
      <c r="E70" s="22" t="s">
        <v>148</v>
      </c>
      <c r="F70" s="22" t="s">
        <v>60</v>
      </c>
    </row>
    <row r="71" spans="1:6" ht="12.75">
      <c r="A71" s="19">
        <v>171</v>
      </c>
      <c r="B71" s="20" t="s">
        <v>14</v>
      </c>
      <c r="C71" s="20"/>
      <c r="D71" s="21" t="s">
        <v>149</v>
      </c>
      <c r="E71" s="22" t="s">
        <v>150</v>
      </c>
      <c r="F71" s="22" t="s">
        <v>151</v>
      </c>
    </row>
    <row r="72" spans="1:6" ht="12.75">
      <c r="A72" s="19">
        <v>172</v>
      </c>
      <c r="B72" s="20" t="s">
        <v>14</v>
      </c>
      <c r="C72" s="20"/>
      <c r="D72" s="21" t="s">
        <v>152</v>
      </c>
      <c r="E72" s="22" t="s">
        <v>153</v>
      </c>
      <c r="F72" s="22" t="s">
        <v>60</v>
      </c>
    </row>
    <row r="73" spans="1:6" ht="12.75">
      <c r="A73" s="19">
        <v>173</v>
      </c>
      <c r="B73" s="20" t="s">
        <v>14</v>
      </c>
      <c r="C73" s="20"/>
      <c r="D73" s="21" t="s">
        <v>154</v>
      </c>
      <c r="E73" s="22" t="s">
        <v>62</v>
      </c>
      <c r="F73" s="22" t="s">
        <v>26</v>
      </c>
    </row>
    <row r="74" spans="1:6" ht="12.75">
      <c r="A74" s="19">
        <v>174</v>
      </c>
      <c r="B74" s="20" t="s">
        <v>14</v>
      </c>
      <c r="C74" s="20"/>
      <c r="D74" s="21" t="s">
        <v>19</v>
      </c>
      <c r="E74" s="22" t="s">
        <v>155</v>
      </c>
      <c r="F74" s="22" t="s">
        <v>21</v>
      </c>
    </row>
    <row r="75" spans="1:6" ht="12.75">
      <c r="A75" s="19">
        <v>175</v>
      </c>
      <c r="B75" s="20" t="s">
        <v>14</v>
      </c>
      <c r="C75" s="20" t="s">
        <v>15</v>
      </c>
      <c r="D75" s="21" t="s">
        <v>156</v>
      </c>
      <c r="E75" s="22" t="s">
        <v>157</v>
      </c>
      <c r="F75" s="22" t="s">
        <v>47</v>
      </c>
    </row>
    <row r="76" spans="1:6" ht="12.75">
      <c r="A76" s="19">
        <v>176</v>
      </c>
      <c r="B76" s="20" t="s">
        <v>14</v>
      </c>
      <c r="C76" s="20"/>
      <c r="D76" s="23" t="s">
        <v>158</v>
      </c>
      <c r="E76" s="23" t="s">
        <v>159</v>
      </c>
      <c r="F76" s="23" t="s">
        <v>60</v>
      </c>
    </row>
    <row r="77" spans="1:6" ht="12.75">
      <c r="A77" s="19">
        <v>177</v>
      </c>
      <c r="B77" s="20" t="s">
        <v>14</v>
      </c>
      <c r="C77" s="20"/>
      <c r="D77" s="23" t="s">
        <v>27</v>
      </c>
      <c r="E77" s="23" t="s">
        <v>160</v>
      </c>
      <c r="F77" s="23" t="s">
        <v>122</v>
      </c>
    </row>
    <row r="78" spans="1:6" ht="12.75">
      <c r="A78" s="19">
        <v>178</v>
      </c>
      <c r="B78" s="20" t="s">
        <v>14</v>
      </c>
      <c r="C78" s="20"/>
      <c r="D78" s="23" t="s">
        <v>161</v>
      </c>
      <c r="E78" s="23" t="s">
        <v>162</v>
      </c>
      <c r="F78" s="22" t="s">
        <v>21</v>
      </c>
    </row>
    <row r="79" spans="1:6" ht="12.75">
      <c r="A79" s="19">
        <v>179</v>
      </c>
      <c r="B79" s="20" t="s">
        <v>14</v>
      </c>
      <c r="C79" s="20"/>
      <c r="D79" s="23" t="s">
        <v>163</v>
      </c>
      <c r="E79" s="23" t="s">
        <v>62</v>
      </c>
      <c r="F79" s="23" t="s">
        <v>47</v>
      </c>
    </row>
    <row r="80" spans="1:6" ht="12.75">
      <c r="A80" s="19">
        <v>180</v>
      </c>
      <c r="B80" s="20" t="s">
        <v>14</v>
      </c>
      <c r="C80" s="20"/>
      <c r="D80" s="23" t="s">
        <v>164</v>
      </c>
      <c r="E80" s="23" t="s">
        <v>165</v>
      </c>
      <c r="F80" s="23" t="s">
        <v>97</v>
      </c>
    </row>
    <row r="81" spans="1:6" ht="12.75">
      <c r="A81" s="19">
        <v>181</v>
      </c>
      <c r="B81" s="20" t="s">
        <v>14</v>
      </c>
      <c r="C81" s="20"/>
      <c r="D81" s="23" t="s">
        <v>166</v>
      </c>
      <c r="E81" s="23" t="s">
        <v>167</v>
      </c>
      <c r="F81" s="23" t="s">
        <v>21</v>
      </c>
    </row>
    <row r="82" spans="1:6" ht="12.75">
      <c r="A82" s="19">
        <v>182</v>
      </c>
      <c r="B82" s="20" t="s">
        <v>14</v>
      </c>
      <c r="C82" s="20"/>
      <c r="D82" s="23" t="s">
        <v>27</v>
      </c>
      <c r="E82" s="23" t="s">
        <v>168</v>
      </c>
      <c r="F82" s="23" t="s">
        <v>122</v>
      </c>
    </row>
    <row r="83" spans="1:6" ht="12.75">
      <c r="A83" s="19">
        <v>183</v>
      </c>
      <c r="B83" s="20" t="s">
        <v>14</v>
      </c>
      <c r="C83" s="20"/>
      <c r="D83" s="23" t="s">
        <v>169</v>
      </c>
      <c r="E83" s="23" t="s">
        <v>170</v>
      </c>
      <c r="F83" s="23" t="s">
        <v>32</v>
      </c>
    </row>
    <row r="84" spans="1:6" ht="12.75">
      <c r="A84" s="19">
        <v>184</v>
      </c>
      <c r="B84" s="20" t="s">
        <v>14</v>
      </c>
      <c r="C84" s="20"/>
      <c r="D84" s="23" t="s">
        <v>171</v>
      </c>
      <c r="E84" s="23" t="s">
        <v>160</v>
      </c>
      <c r="F84" s="23" t="s">
        <v>66</v>
      </c>
    </row>
    <row r="85" spans="1:6" ht="12.75">
      <c r="A85" s="19">
        <v>185</v>
      </c>
      <c r="B85" s="20" t="s">
        <v>14</v>
      </c>
      <c r="C85" s="20"/>
      <c r="D85" s="23" t="s">
        <v>172</v>
      </c>
      <c r="E85" s="23" t="s">
        <v>173</v>
      </c>
      <c r="F85" s="39" t="s">
        <v>21</v>
      </c>
    </row>
    <row r="86" spans="1:6" ht="12.75">
      <c r="A86" s="19">
        <v>186</v>
      </c>
      <c r="B86" s="20" t="s">
        <v>14</v>
      </c>
      <c r="C86" s="20"/>
      <c r="D86" s="23" t="s">
        <v>174</v>
      </c>
      <c r="E86" s="23" t="s">
        <v>175</v>
      </c>
      <c r="F86" s="39" t="s">
        <v>97</v>
      </c>
    </row>
    <row r="87" spans="1:6" ht="12.75">
      <c r="A87" s="19">
        <v>187</v>
      </c>
      <c r="B87" s="20" t="s">
        <v>14</v>
      </c>
      <c r="C87" s="20"/>
      <c r="D87" s="21" t="s">
        <v>176</v>
      </c>
      <c r="E87" s="22" t="s">
        <v>106</v>
      </c>
      <c r="F87" s="22" t="s">
        <v>177</v>
      </c>
    </row>
    <row r="88" spans="1:6" ht="12.75">
      <c r="A88" s="19">
        <v>188</v>
      </c>
      <c r="B88" s="20" t="s">
        <v>14</v>
      </c>
      <c r="C88" s="20"/>
      <c r="D88" s="21" t="s">
        <v>178</v>
      </c>
      <c r="E88" s="22" t="s">
        <v>179</v>
      </c>
      <c r="F88" s="22" t="s">
        <v>177</v>
      </c>
    </row>
    <row r="89" spans="1:6" ht="12.75">
      <c r="A89" s="19">
        <v>189</v>
      </c>
      <c r="B89" s="20" t="s">
        <v>14</v>
      </c>
      <c r="C89" s="20"/>
      <c r="D89" s="21" t="s">
        <v>180</v>
      </c>
      <c r="E89" s="22" t="s">
        <v>399</v>
      </c>
      <c r="F89" s="22" t="s">
        <v>177</v>
      </c>
    </row>
    <row r="90" spans="1:6" ht="12.75">
      <c r="A90" s="19">
        <v>190</v>
      </c>
      <c r="B90" s="20" t="s">
        <v>14</v>
      </c>
      <c r="C90" s="20"/>
      <c r="D90" s="21" t="s">
        <v>78</v>
      </c>
      <c r="E90" s="22" t="s">
        <v>181</v>
      </c>
      <c r="F90" s="22" t="s">
        <v>177</v>
      </c>
    </row>
    <row r="91" spans="1:6" ht="12.75">
      <c r="A91" s="19">
        <v>191</v>
      </c>
      <c r="B91" s="20" t="s">
        <v>14</v>
      </c>
      <c r="C91" s="20"/>
      <c r="D91" s="21" t="s">
        <v>182</v>
      </c>
      <c r="E91" s="22" t="s">
        <v>43</v>
      </c>
      <c r="F91" s="22" t="s">
        <v>177</v>
      </c>
    </row>
    <row r="92" spans="1:6" ht="12.75">
      <c r="A92" s="19">
        <v>192</v>
      </c>
      <c r="B92" s="20" t="s">
        <v>14</v>
      </c>
      <c r="C92" s="20"/>
      <c r="D92" s="21" t="s">
        <v>183</v>
      </c>
      <c r="E92" s="22" t="s">
        <v>110</v>
      </c>
      <c r="F92" s="22" t="s">
        <v>63</v>
      </c>
    </row>
    <row r="93" spans="1:6" ht="12.75">
      <c r="A93" s="19">
        <v>193</v>
      </c>
      <c r="B93" s="20" t="s">
        <v>14</v>
      </c>
      <c r="C93" s="20"/>
      <c r="D93" s="21" t="s">
        <v>112</v>
      </c>
      <c r="E93" s="22" t="s">
        <v>184</v>
      </c>
      <c r="F93" s="22" t="s">
        <v>63</v>
      </c>
    </row>
    <row r="94" spans="1:6" ht="12.75">
      <c r="A94" s="19">
        <v>194</v>
      </c>
      <c r="B94" s="20" t="s">
        <v>14</v>
      </c>
      <c r="C94" s="20"/>
      <c r="D94" s="21" t="s">
        <v>185</v>
      </c>
      <c r="E94" s="22" t="s">
        <v>142</v>
      </c>
      <c r="F94" s="22" t="s">
        <v>186</v>
      </c>
    </row>
    <row r="95" spans="1:6" ht="12.75">
      <c r="A95" s="19">
        <v>195</v>
      </c>
      <c r="B95" s="20" t="s">
        <v>14</v>
      </c>
      <c r="C95" s="20"/>
      <c r="D95" s="21" t="s">
        <v>187</v>
      </c>
      <c r="E95" s="22" t="s">
        <v>188</v>
      </c>
      <c r="F95" s="22" t="s">
        <v>186</v>
      </c>
    </row>
    <row r="96" spans="1:6" ht="12.75">
      <c r="A96" s="19">
        <v>196</v>
      </c>
      <c r="B96" s="20" t="s">
        <v>14</v>
      </c>
      <c r="C96" s="20"/>
      <c r="D96" s="21" t="s">
        <v>189</v>
      </c>
      <c r="E96" s="22" t="s">
        <v>190</v>
      </c>
      <c r="F96" s="22" t="s">
        <v>186</v>
      </c>
    </row>
    <row r="97" spans="1:6" ht="12.75">
      <c r="A97" s="19">
        <v>197</v>
      </c>
      <c r="B97" s="20" t="s">
        <v>14</v>
      </c>
      <c r="C97" s="20"/>
      <c r="D97" s="21" t="s">
        <v>191</v>
      </c>
      <c r="E97" s="22" t="s">
        <v>192</v>
      </c>
      <c r="F97" s="22" t="s">
        <v>186</v>
      </c>
    </row>
    <row r="98" spans="1:6" ht="12.75">
      <c r="A98" s="19">
        <v>198</v>
      </c>
      <c r="B98" s="20" t="s">
        <v>14</v>
      </c>
      <c r="C98" s="20"/>
      <c r="D98" s="21" t="s">
        <v>193</v>
      </c>
      <c r="E98" s="22" t="s">
        <v>194</v>
      </c>
      <c r="F98" s="22" t="s">
        <v>186</v>
      </c>
    </row>
    <row r="99" spans="1:6" ht="12.75">
      <c r="A99" s="19">
        <v>199</v>
      </c>
      <c r="B99" s="20" t="s">
        <v>14</v>
      </c>
      <c r="C99" s="20"/>
      <c r="D99" s="21" t="s">
        <v>195</v>
      </c>
      <c r="E99" s="22" t="s">
        <v>52</v>
      </c>
      <c r="F99" s="22" t="s">
        <v>186</v>
      </c>
    </row>
    <row r="100" spans="1:6" ht="12.75">
      <c r="A100" s="19">
        <v>200</v>
      </c>
      <c r="B100" s="20" t="s">
        <v>14</v>
      </c>
      <c r="C100" s="20"/>
      <c r="D100" s="21" t="s">
        <v>196</v>
      </c>
      <c r="E100" s="22" t="s">
        <v>197</v>
      </c>
      <c r="F100" s="22" t="s">
        <v>186</v>
      </c>
    </row>
    <row r="101" spans="1:6" ht="12.75">
      <c r="A101" s="19">
        <v>201</v>
      </c>
      <c r="B101" s="20" t="s">
        <v>14</v>
      </c>
      <c r="C101" s="20"/>
      <c r="D101" s="21" t="s">
        <v>198</v>
      </c>
      <c r="E101" s="22" t="s">
        <v>199</v>
      </c>
      <c r="F101" s="22" t="s">
        <v>186</v>
      </c>
    </row>
    <row r="102" spans="1:6" ht="12.75">
      <c r="A102" s="19">
        <v>202</v>
      </c>
      <c r="B102" s="20" t="s">
        <v>14</v>
      </c>
      <c r="C102" s="20"/>
      <c r="D102" s="21" t="s">
        <v>200</v>
      </c>
      <c r="E102" s="22" t="s">
        <v>17</v>
      </c>
      <c r="F102" s="22" t="s">
        <v>186</v>
      </c>
    </row>
    <row r="103" spans="1:6" ht="12.75">
      <c r="A103" s="19">
        <v>203</v>
      </c>
      <c r="B103" s="20" t="s">
        <v>14</v>
      </c>
      <c r="C103" s="20"/>
      <c r="D103" s="21" t="s">
        <v>201</v>
      </c>
      <c r="E103" s="22" t="s">
        <v>202</v>
      </c>
      <c r="F103" s="22" t="s">
        <v>186</v>
      </c>
    </row>
    <row r="104" spans="1:6" ht="12.75">
      <c r="A104" s="19">
        <v>204</v>
      </c>
      <c r="B104" s="20" t="s">
        <v>14</v>
      </c>
      <c r="C104" s="20"/>
      <c r="D104" s="21" t="s">
        <v>203</v>
      </c>
      <c r="E104" s="22" t="s">
        <v>204</v>
      </c>
      <c r="F104" s="22" t="s">
        <v>186</v>
      </c>
    </row>
    <row r="105" spans="1:6" ht="12.75">
      <c r="A105" s="19">
        <v>205</v>
      </c>
      <c r="B105" s="20" t="s">
        <v>14</v>
      </c>
      <c r="C105" s="20"/>
      <c r="D105" s="21" t="s">
        <v>205</v>
      </c>
      <c r="E105" s="22" t="s">
        <v>199</v>
      </c>
      <c r="F105" s="22" t="s">
        <v>186</v>
      </c>
    </row>
    <row r="106" spans="1:6" ht="12.75">
      <c r="A106" s="19">
        <v>206</v>
      </c>
      <c r="B106" s="20" t="s">
        <v>14</v>
      </c>
      <c r="C106" s="20"/>
      <c r="D106" s="21" t="s">
        <v>206</v>
      </c>
      <c r="E106" s="22" t="s">
        <v>207</v>
      </c>
      <c r="F106" s="22" t="s">
        <v>186</v>
      </c>
    </row>
    <row r="107" spans="1:6" ht="12.75">
      <c r="A107" s="19">
        <v>207</v>
      </c>
      <c r="B107" s="20" t="s">
        <v>14</v>
      </c>
      <c r="C107" s="20"/>
      <c r="D107" s="21" t="s">
        <v>208</v>
      </c>
      <c r="E107" s="22" t="s">
        <v>209</v>
      </c>
      <c r="F107" s="22" t="s">
        <v>186</v>
      </c>
    </row>
    <row r="108" spans="1:6" ht="12.75">
      <c r="A108" s="19">
        <v>208</v>
      </c>
      <c r="B108" s="20" t="s">
        <v>14</v>
      </c>
      <c r="C108" s="20"/>
      <c r="D108" s="21" t="s">
        <v>210</v>
      </c>
      <c r="E108" s="22" t="s">
        <v>211</v>
      </c>
      <c r="F108" s="22" t="s">
        <v>186</v>
      </c>
    </row>
    <row r="109" spans="1:6" ht="12.75">
      <c r="A109" s="19">
        <v>209</v>
      </c>
      <c r="B109" s="20" t="s">
        <v>14</v>
      </c>
      <c r="C109" s="20"/>
      <c r="D109" s="21" t="s">
        <v>212</v>
      </c>
      <c r="E109" s="22" t="s">
        <v>213</v>
      </c>
      <c r="F109" s="22" t="s">
        <v>186</v>
      </c>
    </row>
    <row r="110" spans="1:6" ht="12.75">
      <c r="A110" s="19">
        <v>210</v>
      </c>
      <c r="B110" s="20" t="s">
        <v>14</v>
      </c>
      <c r="C110" s="20"/>
      <c r="D110" s="21" t="s">
        <v>214</v>
      </c>
      <c r="E110" s="22" t="s">
        <v>215</v>
      </c>
      <c r="F110" s="22" t="s">
        <v>186</v>
      </c>
    </row>
    <row r="111" spans="1:6" ht="12.75">
      <c r="A111" s="19">
        <v>211</v>
      </c>
      <c r="B111" s="20" t="s">
        <v>14</v>
      </c>
      <c r="C111" s="20"/>
      <c r="D111" s="21" t="s">
        <v>216</v>
      </c>
      <c r="E111" s="22" t="s">
        <v>217</v>
      </c>
      <c r="F111" s="22" t="s">
        <v>29</v>
      </c>
    </row>
    <row r="112" spans="1:6" ht="12.75">
      <c r="A112" s="19">
        <v>212</v>
      </c>
      <c r="B112" s="20" t="s">
        <v>14</v>
      </c>
      <c r="C112" s="20"/>
      <c r="D112" s="21" t="s">
        <v>218</v>
      </c>
      <c r="E112" s="22" t="s">
        <v>219</v>
      </c>
      <c r="F112" s="22" t="s">
        <v>29</v>
      </c>
    </row>
    <row r="113" spans="1:6" ht="12.75">
      <c r="A113" s="19">
        <v>213</v>
      </c>
      <c r="B113" s="20" t="s">
        <v>14</v>
      </c>
      <c r="C113" s="20"/>
      <c r="D113" s="21" t="s">
        <v>220</v>
      </c>
      <c r="E113" s="22" t="s">
        <v>192</v>
      </c>
      <c r="F113" s="22" t="s">
        <v>29</v>
      </c>
    </row>
    <row r="114" spans="1:6" ht="12.75">
      <c r="A114" s="19">
        <v>214</v>
      </c>
      <c r="B114" s="20" t="s">
        <v>14</v>
      </c>
      <c r="C114" s="20"/>
      <c r="D114" s="21" t="s">
        <v>221</v>
      </c>
      <c r="E114" s="22" t="s">
        <v>222</v>
      </c>
      <c r="F114" s="22" t="s">
        <v>26</v>
      </c>
    </row>
    <row r="115" spans="1:6" ht="12.75">
      <c r="A115" s="19">
        <v>215</v>
      </c>
      <c r="B115" s="20" t="s">
        <v>14</v>
      </c>
      <c r="C115" s="20"/>
      <c r="D115" s="21" t="s">
        <v>164</v>
      </c>
      <c r="E115" s="22" t="s">
        <v>52</v>
      </c>
      <c r="F115" s="22" t="s">
        <v>97</v>
      </c>
    </row>
    <row r="116" spans="1:6" ht="12.75">
      <c r="A116" s="19">
        <v>216</v>
      </c>
      <c r="B116" s="20" t="s">
        <v>14</v>
      </c>
      <c r="C116" s="20"/>
      <c r="D116" s="21" t="s">
        <v>223</v>
      </c>
      <c r="E116" s="22" t="s">
        <v>224</v>
      </c>
      <c r="F116" s="22" t="s">
        <v>29</v>
      </c>
    </row>
    <row r="117" spans="1:6" ht="12.75">
      <c r="A117" s="19">
        <v>217</v>
      </c>
      <c r="B117" s="20" t="s">
        <v>14</v>
      </c>
      <c r="C117" s="20"/>
      <c r="D117" s="21" t="s">
        <v>225</v>
      </c>
      <c r="E117" s="22" t="s">
        <v>70</v>
      </c>
      <c r="F117" s="22" t="s">
        <v>29</v>
      </c>
    </row>
    <row r="118" spans="1:6" ht="12.75">
      <c r="A118" s="19">
        <v>218</v>
      </c>
      <c r="B118" s="20" t="s">
        <v>14</v>
      </c>
      <c r="C118" s="20"/>
      <c r="D118" s="21" t="s">
        <v>226</v>
      </c>
      <c r="E118" s="22" t="s">
        <v>227</v>
      </c>
      <c r="F118" s="22" t="s">
        <v>32</v>
      </c>
    </row>
    <row r="119" spans="1:6" ht="12.75">
      <c r="A119" s="19">
        <v>219</v>
      </c>
      <c r="B119" s="20" t="s">
        <v>14</v>
      </c>
      <c r="C119" s="20"/>
      <c r="D119" s="21" t="s">
        <v>143</v>
      </c>
      <c r="E119" s="22" t="s">
        <v>228</v>
      </c>
      <c r="F119" s="22" t="s">
        <v>29</v>
      </c>
    </row>
    <row r="120" spans="1:6" ht="12.75">
      <c r="A120" s="19">
        <v>220</v>
      </c>
      <c r="B120" s="20" t="s">
        <v>14</v>
      </c>
      <c r="C120" s="20"/>
      <c r="D120" s="21" t="s">
        <v>229</v>
      </c>
      <c r="E120" s="22" t="s">
        <v>96</v>
      </c>
      <c r="F120" s="22" t="s">
        <v>97</v>
      </c>
    </row>
    <row r="121" spans="1:6" ht="12.75">
      <c r="A121" s="19">
        <v>221</v>
      </c>
      <c r="B121" s="20" t="s">
        <v>14</v>
      </c>
      <c r="C121" s="20"/>
      <c r="D121" s="21" t="s">
        <v>230</v>
      </c>
      <c r="E121" s="22" t="s">
        <v>231</v>
      </c>
      <c r="F121" s="22" t="s">
        <v>97</v>
      </c>
    </row>
    <row r="122" spans="1:6" ht="12.75">
      <c r="A122" s="19">
        <v>222</v>
      </c>
      <c r="B122" s="20" t="s">
        <v>14</v>
      </c>
      <c r="C122" s="20"/>
      <c r="D122" s="21" t="s">
        <v>232</v>
      </c>
      <c r="E122" s="22" t="s">
        <v>233</v>
      </c>
      <c r="F122" s="22" t="s">
        <v>97</v>
      </c>
    </row>
    <row r="123" spans="1:6" ht="12.75">
      <c r="A123" s="19">
        <v>223</v>
      </c>
      <c r="B123" s="20" t="s">
        <v>14</v>
      </c>
      <c r="C123" s="20"/>
      <c r="D123" s="21" t="s">
        <v>234</v>
      </c>
      <c r="E123" s="22" t="s">
        <v>235</v>
      </c>
      <c r="F123" s="22" t="s">
        <v>97</v>
      </c>
    </row>
    <row r="124" spans="1:6" ht="12.75">
      <c r="A124" s="19">
        <v>224</v>
      </c>
      <c r="B124" s="20" t="s">
        <v>14</v>
      </c>
      <c r="C124" s="20"/>
      <c r="D124" s="21" t="s">
        <v>236</v>
      </c>
      <c r="E124" s="22" t="s">
        <v>101</v>
      </c>
      <c r="F124" s="22" t="s">
        <v>66</v>
      </c>
    </row>
    <row r="125" spans="1:6" ht="12.75">
      <c r="A125" s="19">
        <v>225</v>
      </c>
      <c r="B125" s="20" t="s">
        <v>14</v>
      </c>
      <c r="C125" s="20"/>
      <c r="D125" s="21" t="s">
        <v>237</v>
      </c>
      <c r="E125" s="22" t="s">
        <v>238</v>
      </c>
      <c r="F125" s="22" t="s">
        <v>18</v>
      </c>
    </row>
    <row r="126" spans="1:6" ht="12.75">
      <c r="A126" s="19">
        <v>226</v>
      </c>
      <c r="B126" s="20" t="s">
        <v>14</v>
      </c>
      <c r="C126" s="20"/>
      <c r="D126" s="21" t="s">
        <v>239</v>
      </c>
      <c r="E126" s="22" t="s">
        <v>240</v>
      </c>
      <c r="F126" s="22" t="s">
        <v>66</v>
      </c>
    </row>
    <row r="127" spans="1:6" ht="12.75">
      <c r="A127" s="19">
        <v>227</v>
      </c>
      <c r="B127" s="20" t="s">
        <v>14</v>
      </c>
      <c r="C127" s="20"/>
      <c r="D127" s="21" t="s">
        <v>241</v>
      </c>
      <c r="E127" s="22" t="s">
        <v>242</v>
      </c>
      <c r="F127" s="22" t="s">
        <v>66</v>
      </c>
    </row>
    <row r="128" spans="1:6" ht="12.75">
      <c r="A128" s="19">
        <v>228</v>
      </c>
      <c r="B128" s="20" t="s">
        <v>14</v>
      </c>
      <c r="C128" s="20"/>
      <c r="D128" s="21" t="s">
        <v>243</v>
      </c>
      <c r="E128" s="22" t="s">
        <v>62</v>
      </c>
      <c r="F128" s="22" t="s">
        <v>26</v>
      </c>
    </row>
    <row r="129" spans="1:6" ht="12.75">
      <c r="A129" s="19">
        <v>229</v>
      </c>
      <c r="B129" s="20" t="s">
        <v>14</v>
      </c>
      <c r="C129" s="20"/>
      <c r="D129" s="21" t="s">
        <v>400</v>
      </c>
      <c r="E129" s="22" t="s">
        <v>52</v>
      </c>
      <c r="F129" s="22" t="s">
        <v>29</v>
      </c>
    </row>
    <row r="130" spans="1:6" ht="12.75">
      <c r="A130" s="19">
        <v>230</v>
      </c>
      <c r="B130" s="20" t="s">
        <v>14</v>
      </c>
      <c r="C130" s="20"/>
      <c r="D130" s="21" t="s">
        <v>244</v>
      </c>
      <c r="E130" s="22" t="s">
        <v>245</v>
      </c>
      <c r="F130" s="22" t="s">
        <v>26</v>
      </c>
    </row>
    <row r="131" spans="1:6" ht="12.75">
      <c r="A131" s="19">
        <v>231</v>
      </c>
      <c r="B131" s="20" t="s">
        <v>14</v>
      </c>
      <c r="C131" s="20"/>
      <c r="D131" s="21" t="s">
        <v>246</v>
      </c>
      <c r="E131" s="22" t="s">
        <v>247</v>
      </c>
      <c r="F131" s="22" t="s">
        <v>26</v>
      </c>
    </row>
    <row r="132" spans="1:6" ht="12.75">
      <c r="A132" s="19">
        <v>232</v>
      </c>
      <c r="B132" s="20" t="s">
        <v>14</v>
      </c>
      <c r="C132" s="20"/>
      <c r="D132" s="21" t="s">
        <v>248</v>
      </c>
      <c r="E132" s="22" t="s">
        <v>249</v>
      </c>
      <c r="F132" s="22" t="s">
        <v>26</v>
      </c>
    </row>
    <row r="133" spans="1:6" ht="12.75">
      <c r="A133" s="19">
        <v>233</v>
      </c>
      <c r="B133" s="20" t="s">
        <v>14</v>
      </c>
      <c r="C133" s="20"/>
      <c r="D133" s="21" t="s">
        <v>250</v>
      </c>
      <c r="E133" s="22" t="s">
        <v>199</v>
      </c>
      <c r="F133" s="22" t="s">
        <v>60</v>
      </c>
    </row>
    <row r="134" spans="1:6" ht="12.75">
      <c r="A134" s="19">
        <v>234</v>
      </c>
      <c r="B134" s="20" t="s">
        <v>14</v>
      </c>
      <c r="C134" s="20"/>
      <c r="D134" s="21" t="s">
        <v>251</v>
      </c>
      <c r="E134" s="22" t="s">
        <v>252</v>
      </c>
      <c r="F134" s="22" t="s">
        <v>60</v>
      </c>
    </row>
    <row r="135" spans="1:6" ht="12.75">
      <c r="A135" s="19">
        <v>235</v>
      </c>
      <c r="B135" s="20" t="s">
        <v>14</v>
      </c>
      <c r="C135" s="20"/>
      <c r="D135" s="21" t="s">
        <v>64</v>
      </c>
      <c r="E135" s="22" t="s">
        <v>68</v>
      </c>
      <c r="F135" s="22" t="s">
        <v>66</v>
      </c>
    </row>
    <row r="136" spans="1:6" ht="12.75">
      <c r="A136" s="19">
        <v>236</v>
      </c>
      <c r="B136" s="20" t="s">
        <v>14</v>
      </c>
      <c r="C136" s="20"/>
      <c r="D136" s="21" t="s">
        <v>253</v>
      </c>
      <c r="E136" s="22" t="s">
        <v>124</v>
      </c>
      <c r="F136" s="22" t="s">
        <v>60</v>
      </c>
    </row>
    <row r="137" spans="1:6" ht="12.75">
      <c r="A137" s="19">
        <v>237</v>
      </c>
      <c r="B137" s="20" t="s">
        <v>14</v>
      </c>
      <c r="C137" s="20"/>
      <c r="D137" s="21" t="s">
        <v>254</v>
      </c>
      <c r="E137" s="22" t="s">
        <v>255</v>
      </c>
      <c r="F137" s="22" t="s">
        <v>60</v>
      </c>
    </row>
    <row r="138" spans="1:6" ht="12.75">
      <c r="A138" s="19">
        <v>238</v>
      </c>
      <c r="B138" s="20" t="s">
        <v>14</v>
      </c>
      <c r="C138" s="20"/>
      <c r="D138" s="21" t="s">
        <v>397</v>
      </c>
      <c r="E138" s="22" t="s">
        <v>376</v>
      </c>
      <c r="F138" s="22" t="s">
        <v>18</v>
      </c>
    </row>
    <row r="139" spans="1:6" ht="12.75">
      <c r="A139" s="19">
        <v>299</v>
      </c>
      <c r="B139" s="20" t="s">
        <v>14</v>
      </c>
      <c r="C139" s="20"/>
      <c r="D139" s="21" t="s">
        <v>254</v>
      </c>
      <c r="E139" s="22" t="s">
        <v>255</v>
      </c>
      <c r="F139" s="22" t="s">
        <v>60</v>
      </c>
    </row>
    <row r="140" spans="1:6" ht="12.75">
      <c r="A140" s="40">
        <v>301</v>
      </c>
      <c r="B140" s="20" t="s">
        <v>256</v>
      </c>
      <c r="C140" s="20"/>
      <c r="D140" s="21" t="s">
        <v>257</v>
      </c>
      <c r="E140" s="22" t="s">
        <v>155</v>
      </c>
      <c r="F140" s="22" t="s">
        <v>258</v>
      </c>
    </row>
    <row r="141" spans="1:6" ht="12.75">
      <c r="A141" s="40">
        <v>302</v>
      </c>
      <c r="B141" s="20" t="s">
        <v>256</v>
      </c>
      <c r="C141" s="20"/>
      <c r="D141" s="21" t="s">
        <v>259</v>
      </c>
      <c r="E141" s="22" t="s">
        <v>260</v>
      </c>
      <c r="F141" s="22" t="s">
        <v>60</v>
      </c>
    </row>
    <row r="142" spans="1:6" ht="12.75">
      <c r="A142" s="40">
        <v>303</v>
      </c>
      <c r="B142" s="20" t="s">
        <v>256</v>
      </c>
      <c r="C142" s="20"/>
      <c r="D142" s="27" t="s">
        <v>35</v>
      </c>
      <c r="E142" s="28" t="s">
        <v>261</v>
      </c>
      <c r="F142" s="28" t="s">
        <v>21</v>
      </c>
    </row>
    <row r="143" spans="1:6" ht="12.75">
      <c r="A143" s="40">
        <v>304</v>
      </c>
      <c r="B143" s="20" t="s">
        <v>256</v>
      </c>
      <c r="C143" s="20"/>
      <c r="D143" s="21" t="s">
        <v>262</v>
      </c>
      <c r="E143" s="22" t="s">
        <v>148</v>
      </c>
      <c r="F143" s="22" t="s">
        <v>32</v>
      </c>
    </row>
    <row r="144" spans="1:6" ht="12.75">
      <c r="A144" s="40">
        <v>305</v>
      </c>
      <c r="B144" s="20" t="s">
        <v>256</v>
      </c>
      <c r="C144" s="24"/>
      <c r="D144" s="25" t="s">
        <v>61</v>
      </c>
      <c r="E144" s="26" t="s">
        <v>263</v>
      </c>
      <c r="F144" s="26" t="s">
        <v>63</v>
      </c>
    </row>
    <row r="145" spans="1:6" ht="12.75">
      <c r="A145" s="40">
        <v>306</v>
      </c>
      <c r="B145" s="20" t="s">
        <v>256</v>
      </c>
      <c r="C145" s="20"/>
      <c r="D145" s="27" t="s">
        <v>78</v>
      </c>
      <c r="E145" s="28" t="s">
        <v>264</v>
      </c>
      <c r="F145" s="28" t="s">
        <v>122</v>
      </c>
    </row>
    <row r="146" spans="1:6" ht="12.75">
      <c r="A146" s="40">
        <v>307</v>
      </c>
      <c r="B146" s="20" t="s">
        <v>256</v>
      </c>
      <c r="C146" s="20"/>
      <c r="D146" s="21" t="s">
        <v>265</v>
      </c>
      <c r="E146" s="22" t="s">
        <v>266</v>
      </c>
      <c r="F146" s="22" t="s">
        <v>32</v>
      </c>
    </row>
    <row r="147" spans="1:6" ht="12.75">
      <c r="A147" s="40">
        <v>308</v>
      </c>
      <c r="B147" s="20" t="s">
        <v>256</v>
      </c>
      <c r="C147" s="20"/>
      <c r="D147" s="21" t="s">
        <v>267</v>
      </c>
      <c r="E147" s="22" t="s">
        <v>268</v>
      </c>
      <c r="F147" s="22" t="s">
        <v>177</v>
      </c>
    </row>
    <row r="148" spans="1:6" ht="12.75">
      <c r="A148" s="40">
        <v>309</v>
      </c>
      <c r="B148" s="20" t="s">
        <v>256</v>
      </c>
      <c r="C148" s="20"/>
      <c r="D148" s="34" t="s">
        <v>87</v>
      </c>
      <c r="E148" s="30" t="s">
        <v>23</v>
      </c>
      <c r="F148" s="30" t="s">
        <v>29</v>
      </c>
    </row>
    <row r="149" spans="1:6" ht="12.75">
      <c r="A149" s="40">
        <v>310</v>
      </c>
      <c r="B149" s="20" t="s">
        <v>256</v>
      </c>
      <c r="C149" s="20"/>
      <c r="D149" s="21" t="s">
        <v>269</v>
      </c>
      <c r="E149" s="22" t="s">
        <v>270</v>
      </c>
      <c r="F149" s="28" t="s">
        <v>122</v>
      </c>
    </row>
    <row r="150" spans="1:6" ht="12.75">
      <c r="A150" s="40">
        <v>311</v>
      </c>
      <c r="B150" s="24" t="s">
        <v>256</v>
      </c>
      <c r="C150" s="24"/>
      <c r="D150" s="25" t="s">
        <v>271</v>
      </c>
      <c r="E150" s="35" t="s">
        <v>272</v>
      </c>
      <c r="F150" s="35" t="s">
        <v>32</v>
      </c>
    </row>
    <row r="151" spans="1:6" ht="12.75">
      <c r="A151" s="40">
        <v>312</v>
      </c>
      <c r="B151" s="20" t="s">
        <v>256</v>
      </c>
      <c r="C151" s="20"/>
      <c r="D151" s="27" t="s">
        <v>42</v>
      </c>
      <c r="E151" s="22" t="s">
        <v>273</v>
      </c>
      <c r="F151" s="22" t="s">
        <v>26</v>
      </c>
    </row>
    <row r="152" spans="1:6" ht="12.75">
      <c r="A152" s="40">
        <v>313</v>
      </c>
      <c r="B152" s="20" t="s">
        <v>256</v>
      </c>
      <c r="C152" s="20"/>
      <c r="D152" s="21" t="s">
        <v>55</v>
      </c>
      <c r="E152" s="22" t="s">
        <v>274</v>
      </c>
      <c r="F152" s="22" t="s">
        <v>29</v>
      </c>
    </row>
    <row r="153" spans="1:6" ht="12.75">
      <c r="A153" s="40">
        <v>314</v>
      </c>
      <c r="B153" s="20" t="s">
        <v>256</v>
      </c>
      <c r="C153" s="20"/>
      <c r="D153" s="27" t="s">
        <v>48</v>
      </c>
      <c r="E153" s="22" t="s">
        <v>181</v>
      </c>
      <c r="F153" s="22" t="s">
        <v>50</v>
      </c>
    </row>
    <row r="154" spans="1:6" ht="12.75">
      <c r="A154" s="40">
        <v>315</v>
      </c>
      <c r="B154" s="24" t="s">
        <v>256</v>
      </c>
      <c r="C154" s="24"/>
      <c r="D154" s="36" t="s">
        <v>275</v>
      </c>
      <c r="E154" s="26" t="s">
        <v>135</v>
      </c>
      <c r="F154" s="26" t="s">
        <v>177</v>
      </c>
    </row>
    <row r="155" spans="1:6" ht="12.75">
      <c r="A155" s="40">
        <v>316</v>
      </c>
      <c r="B155" s="20" t="s">
        <v>256</v>
      </c>
      <c r="C155" s="20"/>
      <c r="D155" s="21" t="s">
        <v>78</v>
      </c>
      <c r="E155" s="22" t="s">
        <v>276</v>
      </c>
      <c r="F155" s="22" t="s">
        <v>21</v>
      </c>
    </row>
    <row r="156" spans="1:6" ht="12.75">
      <c r="A156" s="40">
        <v>317</v>
      </c>
      <c r="B156" s="20" t="s">
        <v>256</v>
      </c>
      <c r="C156" s="20"/>
      <c r="D156" s="21" t="s">
        <v>277</v>
      </c>
      <c r="E156" s="22" t="s">
        <v>278</v>
      </c>
      <c r="F156" s="22" t="s">
        <v>21</v>
      </c>
    </row>
    <row r="157" spans="1:6" ht="12.75">
      <c r="A157" s="40">
        <v>318</v>
      </c>
      <c r="B157" s="24" t="s">
        <v>256</v>
      </c>
      <c r="C157" s="24"/>
      <c r="D157" s="25" t="s">
        <v>45</v>
      </c>
      <c r="E157" s="35" t="s">
        <v>279</v>
      </c>
      <c r="F157" s="35" t="s">
        <v>47</v>
      </c>
    </row>
    <row r="158" spans="1:6" ht="12.75">
      <c r="A158" s="40">
        <v>319</v>
      </c>
      <c r="B158" s="20" t="s">
        <v>256</v>
      </c>
      <c r="C158" s="20"/>
      <c r="D158" s="21" t="s">
        <v>280</v>
      </c>
      <c r="E158" s="22" t="s">
        <v>281</v>
      </c>
      <c r="F158" s="22" t="s">
        <v>177</v>
      </c>
    </row>
    <row r="159" spans="1:6" ht="12.75">
      <c r="A159" s="40">
        <v>320</v>
      </c>
      <c r="B159" s="20" t="s">
        <v>256</v>
      </c>
      <c r="C159" s="20"/>
      <c r="D159" s="21" t="s">
        <v>172</v>
      </c>
      <c r="E159" s="22" t="s">
        <v>273</v>
      </c>
      <c r="F159" s="22" t="s">
        <v>21</v>
      </c>
    </row>
    <row r="160" spans="1:6" ht="12.75">
      <c r="A160" s="40">
        <v>321</v>
      </c>
      <c r="B160" s="20" t="s">
        <v>256</v>
      </c>
      <c r="C160" s="41"/>
      <c r="D160" s="28" t="s">
        <v>282</v>
      </c>
      <c r="E160" s="28" t="s">
        <v>72</v>
      </c>
      <c r="F160" s="28" t="s">
        <v>32</v>
      </c>
    </row>
    <row r="161" spans="1:6" ht="12.75">
      <c r="A161" s="40">
        <v>322</v>
      </c>
      <c r="B161" s="20" t="s">
        <v>256</v>
      </c>
      <c r="C161" s="20"/>
      <c r="D161" s="27" t="s">
        <v>166</v>
      </c>
      <c r="E161" s="22" t="s">
        <v>199</v>
      </c>
      <c r="F161" s="22" t="s">
        <v>21</v>
      </c>
    </row>
    <row r="162" spans="1:6" ht="12.75">
      <c r="A162" s="40">
        <v>323</v>
      </c>
      <c r="B162" s="20" t="s">
        <v>256</v>
      </c>
      <c r="C162" s="20"/>
      <c r="D162" s="36" t="s">
        <v>71</v>
      </c>
      <c r="E162" s="26" t="s">
        <v>283</v>
      </c>
      <c r="F162" s="26" t="s">
        <v>29</v>
      </c>
    </row>
    <row r="163" spans="1:6" ht="12.75">
      <c r="A163" s="40">
        <v>324</v>
      </c>
      <c r="B163" s="20" t="s">
        <v>256</v>
      </c>
      <c r="C163" s="20"/>
      <c r="D163" s="21" t="s">
        <v>161</v>
      </c>
      <c r="E163" s="22" t="s">
        <v>148</v>
      </c>
      <c r="F163" s="22" t="s">
        <v>21</v>
      </c>
    </row>
    <row r="164" spans="1:6" ht="12.75">
      <c r="A164" s="40">
        <v>325</v>
      </c>
      <c r="B164" s="20" t="s">
        <v>256</v>
      </c>
      <c r="C164" s="20"/>
      <c r="D164" s="25" t="s">
        <v>284</v>
      </c>
      <c r="E164" s="35" t="s">
        <v>285</v>
      </c>
      <c r="F164" s="35" t="s">
        <v>29</v>
      </c>
    </row>
    <row r="165" spans="1:6" ht="12.75">
      <c r="A165" s="40">
        <v>326</v>
      </c>
      <c r="B165" s="20" t="s">
        <v>256</v>
      </c>
      <c r="C165" s="20"/>
      <c r="D165" s="27" t="s">
        <v>286</v>
      </c>
      <c r="E165" s="28" t="s">
        <v>181</v>
      </c>
      <c r="F165" s="28" t="s">
        <v>21</v>
      </c>
    </row>
    <row r="166" spans="1:6" ht="12.75">
      <c r="A166" s="40">
        <v>327</v>
      </c>
      <c r="B166" s="20" t="s">
        <v>256</v>
      </c>
      <c r="C166" s="20"/>
      <c r="D166" s="27" t="s">
        <v>287</v>
      </c>
      <c r="E166" s="22" t="s">
        <v>288</v>
      </c>
      <c r="F166" s="22" t="s">
        <v>177</v>
      </c>
    </row>
    <row r="167" spans="1:6" ht="12.75">
      <c r="A167" s="40">
        <v>328</v>
      </c>
      <c r="B167" s="20" t="s">
        <v>256</v>
      </c>
      <c r="C167" s="20"/>
      <c r="D167" s="27" t="s">
        <v>289</v>
      </c>
      <c r="E167" s="22" t="s">
        <v>290</v>
      </c>
      <c r="F167" s="22" t="s">
        <v>29</v>
      </c>
    </row>
    <row r="168" spans="1:6" ht="12.75">
      <c r="A168" s="40">
        <v>329</v>
      </c>
      <c r="B168" s="20" t="s">
        <v>256</v>
      </c>
      <c r="C168" s="20"/>
      <c r="D168" s="21" t="s">
        <v>73</v>
      </c>
      <c r="E168" s="22" t="s">
        <v>291</v>
      </c>
      <c r="F168" s="22" t="s">
        <v>21</v>
      </c>
    </row>
    <row r="169" spans="1:6" ht="12.75">
      <c r="A169" s="40">
        <v>330</v>
      </c>
      <c r="B169" s="20" t="s">
        <v>256</v>
      </c>
      <c r="C169" s="20"/>
      <c r="D169" s="27" t="s">
        <v>284</v>
      </c>
      <c r="E169" s="22" t="s">
        <v>292</v>
      </c>
      <c r="F169" s="22" t="s">
        <v>29</v>
      </c>
    </row>
    <row r="170" spans="1:6" ht="12.75">
      <c r="A170" s="40">
        <v>331</v>
      </c>
      <c r="B170" s="20" t="s">
        <v>256</v>
      </c>
      <c r="C170" s="20"/>
      <c r="D170" s="34" t="s">
        <v>293</v>
      </c>
      <c r="E170" s="30" t="s">
        <v>294</v>
      </c>
      <c r="F170" s="30" t="s">
        <v>66</v>
      </c>
    </row>
    <row r="171" spans="1:6" ht="12.75">
      <c r="A171" s="40">
        <v>332</v>
      </c>
      <c r="B171" s="20" t="s">
        <v>256</v>
      </c>
      <c r="C171" s="20"/>
      <c r="D171" s="34" t="s">
        <v>295</v>
      </c>
      <c r="E171" s="30" t="s">
        <v>235</v>
      </c>
      <c r="F171" s="30" t="s">
        <v>97</v>
      </c>
    </row>
    <row r="172" spans="1:6" ht="12.75">
      <c r="A172" s="40">
        <v>333</v>
      </c>
      <c r="B172" s="20" t="s">
        <v>256</v>
      </c>
      <c r="C172" s="20"/>
      <c r="D172" s="21" t="s">
        <v>257</v>
      </c>
      <c r="E172" s="22" t="s">
        <v>285</v>
      </c>
      <c r="F172" s="22" t="s">
        <v>258</v>
      </c>
    </row>
    <row r="173" spans="1:6" ht="12.75">
      <c r="A173" s="40">
        <v>334</v>
      </c>
      <c r="B173" s="20" t="s">
        <v>256</v>
      </c>
      <c r="C173" s="20"/>
      <c r="D173" s="34" t="s">
        <v>296</v>
      </c>
      <c r="E173" s="30" t="s">
        <v>297</v>
      </c>
      <c r="F173" s="30" t="s">
        <v>29</v>
      </c>
    </row>
    <row r="174" spans="1:6" ht="12.75">
      <c r="A174" s="40">
        <v>335</v>
      </c>
      <c r="B174" s="20" t="s">
        <v>256</v>
      </c>
      <c r="C174" s="20"/>
      <c r="D174" s="27" t="s">
        <v>67</v>
      </c>
      <c r="E174" s="28" t="s">
        <v>249</v>
      </c>
      <c r="F174" s="28" t="s">
        <v>66</v>
      </c>
    </row>
    <row r="175" spans="1:6" ht="12.75">
      <c r="A175" s="40">
        <v>336</v>
      </c>
      <c r="B175" s="20" t="s">
        <v>256</v>
      </c>
      <c r="C175" s="20"/>
      <c r="D175" s="27" t="s">
        <v>298</v>
      </c>
      <c r="E175" s="22" t="s">
        <v>235</v>
      </c>
      <c r="F175" s="22" t="s">
        <v>66</v>
      </c>
    </row>
    <row r="176" spans="1:6" ht="12.75">
      <c r="A176" s="40">
        <v>337</v>
      </c>
      <c r="B176" s="20" t="s">
        <v>256</v>
      </c>
      <c r="C176" s="20"/>
      <c r="D176" s="21" t="s">
        <v>299</v>
      </c>
      <c r="E176" s="22" t="s">
        <v>300</v>
      </c>
      <c r="F176" s="22" t="s">
        <v>47</v>
      </c>
    </row>
    <row r="177" spans="1:6" ht="12.75">
      <c r="A177" s="40">
        <v>338</v>
      </c>
      <c r="B177" s="20" t="s">
        <v>256</v>
      </c>
      <c r="C177" s="20"/>
      <c r="D177" s="21" t="s">
        <v>301</v>
      </c>
      <c r="E177" s="22" t="s">
        <v>62</v>
      </c>
      <c r="F177" s="22" t="s">
        <v>26</v>
      </c>
    </row>
    <row r="178" spans="1:6" ht="12.75">
      <c r="A178" s="40">
        <v>339</v>
      </c>
      <c r="B178" s="20" t="s">
        <v>256</v>
      </c>
      <c r="C178" s="20"/>
      <c r="D178" s="27" t="s">
        <v>302</v>
      </c>
      <c r="E178" s="28" t="s">
        <v>303</v>
      </c>
      <c r="F178" s="28" t="s">
        <v>29</v>
      </c>
    </row>
    <row r="179" spans="1:6" ht="12.75">
      <c r="A179" s="40">
        <v>340</v>
      </c>
      <c r="B179" s="20" t="s">
        <v>256</v>
      </c>
      <c r="C179" s="20"/>
      <c r="D179" s="21" t="s">
        <v>304</v>
      </c>
      <c r="E179" s="22" t="s">
        <v>213</v>
      </c>
      <c r="F179" s="22" t="s">
        <v>60</v>
      </c>
    </row>
    <row r="180" spans="1:6" ht="12.75">
      <c r="A180" s="40">
        <v>341</v>
      </c>
      <c r="B180" s="20" t="s">
        <v>256</v>
      </c>
      <c r="C180" s="20"/>
      <c r="D180" s="21" t="s">
        <v>93</v>
      </c>
      <c r="E180" s="22" t="s">
        <v>52</v>
      </c>
      <c r="F180" s="22" t="s">
        <v>63</v>
      </c>
    </row>
    <row r="181" spans="1:6" ht="12.75">
      <c r="A181" s="40">
        <v>342</v>
      </c>
      <c r="B181" s="20" t="s">
        <v>256</v>
      </c>
      <c r="C181" s="20"/>
      <c r="D181" s="27" t="s">
        <v>305</v>
      </c>
      <c r="E181" s="28" t="s">
        <v>306</v>
      </c>
      <c r="F181" s="28" t="s">
        <v>29</v>
      </c>
    </row>
    <row r="182" spans="1:6" ht="12.75">
      <c r="A182" s="40">
        <v>343</v>
      </c>
      <c r="B182" s="20" t="s">
        <v>256</v>
      </c>
      <c r="C182" s="20"/>
      <c r="D182" s="27" t="s">
        <v>307</v>
      </c>
      <c r="E182" s="28" t="s">
        <v>68</v>
      </c>
      <c r="F182" s="28" t="s">
        <v>63</v>
      </c>
    </row>
    <row r="183" spans="1:6" ht="12.75">
      <c r="A183" s="40">
        <v>344</v>
      </c>
      <c r="B183" s="20" t="s">
        <v>256</v>
      </c>
      <c r="C183" s="20"/>
      <c r="D183" s="27" t="s">
        <v>174</v>
      </c>
      <c r="E183" s="28" t="s">
        <v>308</v>
      </c>
      <c r="F183" s="28" t="s">
        <v>97</v>
      </c>
    </row>
    <row r="184" spans="1:6" ht="12.75">
      <c r="A184" s="40">
        <v>345</v>
      </c>
      <c r="B184" s="20" t="s">
        <v>256</v>
      </c>
      <c r="C184" s="20"/>
      <c r="D184" s="21" t="s">
        <v>309</v>
      </c>
      <c r="E184" s="22" t="s">
        <v>310</v>
      </c>
      <c r="F184" s="22" t="s">
        <v>177</v>
      </c>
    </row>
    <row r="185" spans="1:6" ht="12.75">
      <c r="A185" s="40">
        <v>346</v>
      </c>
      <c r="B185" s="20" t="s">
        <v>256</v>
      </c>
      <c r="C185" s="20"/>
      <c r="D185" s="34" t="s">
        <v>16</v>
      </c>
      <c r="E185" s="30" t="s">
        <v>311</v>
      </c>
      <c r="F185" s="30" t="s">
        <v>18</v>
      </c>
    </row>
    <row r="186" spans="1:6" ht="12.75">
      <c r="A186" s="40">
        <v>347</v>
      </c>
      <c r="B186" s="20" t="s">
        <v>256</v>
      </c>
      <c r="C186" s="20"/>
      <c r="D186" s="27" t="s">
        <v>312</v>
      </c>
      <c r="E186" s="28" t="s">
        <v>31</v>
      </c>
      <c r="F186" s="28" t="s">
        <v>66</v>
      </c>
    </row>
    <row r="187" spans="1:6" ht="12.75">
      <c r="A187" s="40">
        <v>348</v>
      </c>
      <c r="B187" s="20" t="s">
        <v>256</v>
      </c>
      <c r="C187" s="20"/>
      <c r="D187" s="21" t="s">
        <v>174</v>
      </c>
      <c r="E187" s="22" t="s">
        <v>313</v>
      </c>
      <c r="F187" s="22" t="s">
        <v>97</v>
      </c>
    </row>
    <row r="188" spans="1:6" ht="12.75">
      <c r="A188" s="40">
        <v>349</v>
      </c>
      <c r="B188" s="20" t="s">
        <v>256</v>
      </c>
      <c r="C188" s="20"/>
      <c r="D188" s="27" t="s">
        <v>314</v>
      </c>
      <c r="E188" s="22" t="s">
        <v>315</v>
      </c>
      <c r="F188" s="22" t="s">
        <v>63</v>
      </c>
    </row>
    <row r="189" spans="1:6" ht="12.75">
      <c r="A189" s="40">
        <v>350</v>
      </c>
      <c r="B189" s="20" t="s">
        <v>256</v>
      </c>
      <c r="C189" s="20"/>
      <c r="D189" s="34" t="s">
        <v>305</v>
      </c>
      <c r="E189" s="30" t="s">
        <v>316</v>
      </c>
      <c r="F189" s="30" t="s">
        <v>29</v>
      </c>
    </row>
    <row r="190" spans="1:6" ht="12.75">
      <c r="A190" s="40">
        <v>351</v>
      </c>
      <c r="B190" s="20" t="s">
        <v>256</v>
      </c>
      <c r="C190" s="20"/>
      <c r="D190" s="27" t="s">
        <v>299</v>
      </c>
      <c r="E190" s="22" t="s">
        <v>317</v>
      </c>
      <c r="F190" s="22" t="s">
        <v>47</v>
      </c>
    </row>
    <row r="191" spans="1:6" ht="12.75">
      <c r="A191" s="40">
        <v>352</v>
      </c>
      <c r="B191" s="20" t="s">
        <v>256</v>
      </c>
      <c r="C191" s="20"/>
      <c r="D191" s="27" t="s">
        <v>318</v>
      </c>
      <c r="E191" s="28" t="s">
        <v>170</v>
      </c>
      <c r="F191" s="28" t="s">
        <v>177</v>
      </c>
    </row>
    <row r="192" spans="1:6" ht="12.75">
      <c r="A192" s="40">
        <v>353</v>
      </c>
      <c r="B192" s="20" t="s">
        <v>256</v>
      </c>
      <c r="C192" s="20"/>
      <c r="D192" s="21" t="s">
        <v>53</v>
      </c>
      <c r="E192" s="22" t="s">
        <v>142</v>
      </c>
      <c r="F192" s="22" t="s">
        <v>29</v>
      </c>
    </row>
    <row r="193" spans="1:6" ht="12.75">
      <c r="A193" s="40">
        <v>354</v>
      </c>
      <c r="B193" s="20" t="s">
        <v>256</v>
      </c>
      <c r="C193" s="20"/>
      <c r="D193" s="27" t="s">
        <v>84</v>
      </c>
      <c r="E193" s="22" t="s">
        <v>81</v>
      </c>
      <c r="F193" s="22" t="s">
        <v>86</v>
      </c>
    </row>
    <row r="194" spans="1:6" ht="12.75">
      <c r="A194" s="40">
        <v>355</v>
      </c>
      <c r="B194" s="20" t="s">
        <v>256</v>
      </c>
      <c r="C194" s="20"/>
      <c r="D194" s="21" t="s">
        <v>319</v>
      </c>
      <c r="E194" s="22" t="s">
        <v>320</v>
      </c>
      <c r="F194" s="22" t="s">
        <v>47</v>
      </c>
    </row>
    <row r="195" spans="1:6" ht="12.75">
      <c r="A195" s="40">
        <v>356</v>
      </c>
      <c r="B195" s="20" t="s">
        <v>256</v>
      </c>
      <c r="C195" s="20"/>
      <c r="D195" s="21" t="s">
        <v>163</v>
      </c>
      <c r="E195" s="22" t="s">
        <v>321</v>
      </c>
      <c r="F195" s="22" t="s">
        <v>47</v>
      </c>
    </row>
    <row r="196" spans="1:6" ht="12.75">
      <c r="A196" s="40">
        <v>357</v>
      </c>
      <c r="B196" s="20" t="s">
        <v>256</v>
      </c>
      <c r="C196" s="20"/>
      <c r="D196" s="21" t="s">
        <v>322</v>
      </c>
      <c r="E196" s="22" t="s">
        <v>137</v>
      </c>
      <c r="F196" s="22" t="s">
        <v>29</v>
      </c>
    </row>
    <row r="197" spans="1:6" ht="12.75">
      <c r="A197" s="40">
        <v>358</v>
      </c>
      <c r="B197" s="20" t="s">
        <v>256</v>
      </c>
      <c r="C197" s="20"/>
      <c r="D197" s="34" t="s">
        <v>323</v>
      </c>
      <c r="E197" s="30" t="s">
        <v>324</v>
      </c>
      <c r="F197" s="30" t="s">
        <v>32</v>
      </c>
    </row>
    <row r="198" spans="1:6" ht="12.75">
      <c r="A198" s="40">
        <v>359</v>
      </c>
      <c r="B198" s="20" t="s">
        <v>256</v>
      </c>
      <c r="C198" s="20"/>
      <c r="D198" s="21" t="s">
        <v>69</v>
      </c>
      <c r="E198" s="22" t="s">
        <v>70</v>
      </c>
      <c r="F198" s="22" t="s">
        <v>21</v>
      </c>
    </row>
    <row r="199" spans="1:6" ht="12.75">
      <c r="A199" s="40">
        <v>360</v>
      </c>
      <c r="B199" s="20" t="s">
        <v>256</v>
      </c>
      <c r="C199" s="20"/>
      <c r="D199" s="21" t="s">
        <v>325</v>
      </c>
      <c r="E199" s="22" t="s">
        <v>326</v>
      </c>
      <c r="F199" s="22" t="s">
        <v>47</v>
      </c>
    </row>
    <row r="200" spans="1:6" ht="12.75">
      <c r="A200" s="40">
        <v>361</v>
      </c>
      <c r="B200" s="20" t="s">
        <v>256</v>
      </c>
      <c r="C200" s="20"/>
      <c r="D200" s="21" t="s">
        <v>327</v>
      </c>
      <c r="E200" s="22" t="s">
        <v>328</v>
      </c>
      <c r="F200" s="22" t="s">
        <v>47</v>
      </c>
    </row>
    <row r="201" spans="1:6" ht="12.75">
      <c r="A201" s="40">
        <v>362</v>
      </c>
      <c r="B201" s="20" t="s">
        <v>256</v>
      </c>
      <c r="C201" s="20"/>
      <c r="D201" s="21" t="s">
        <v>145</v>
      </c>
      <c r="E201" s="22" t="s">
        <v>175</v>
      </c>
      <c r="F201" s="22" t="s">
        <v>97</v>
      </c>
    </row>
    <row r="202" spans="1:6" ht="12.75">
      <c r="A202" s="40">
        <v>363</v>
      </c>
      <c r="B202" s="20" t="s">
        <v>256</v>
      </c>
      <c r="C202" s="20"/>
      <c r="D202" s="21" t="s">
        <v>329</v>
      </c>
      <c r="E202" s="22" t="s">
        <v>326</v>
      </c>
      <c r="F202" s="22" t="s">
        <v>86</v>
      </c>
    </row>
    <row r="203" spans="1:6" ht="12.75">
      <c r="A203" s="40">
        <v>364</v>
      </c>
      <c r="B203" s="20" t="s">
        <v>256</v>
      </c>
      <c r="C203" s="20"/>
      <c r="D203" s="21" t="s">
        <v>73</v>
      </c>
      <c r="E203" s="22" t="s">
        <v>74</v>
      </c>
      <c r="F203" s="22" t="s">
        <v>21</v>
      </c>
    </row>
    <row r="204" spans="1:6" ht="12.75">
      <c r="A204" s="40">
        <v>365</v>
      </c>
      <c r="B204" s="20" t="s">
        <v>256</v>
      </c>
      <c r="C204" s="20"/>
      <c r="D204" s="21" t="s">
        <v>330</v>
      </c>
      <c r="E204" s="22" t="s">
        <v>160</v>
      </c>
      <c r="F204" s="22" t="s">
        <v>86</v>
      </c>
    </row>
    <row r="205" spans="1:6" ht="12.75">
      <c r="A205" s="40">
        <v>366</v>
      </c>
      <c r="B205" s="20" t="s">
        <v>256</v>
      </c>
      <c r="C205" s="20"/>
      <c r="D205" s="21" t="s">
        <v>102</v>
      </c>
      <c r="E205" s="22" t="s">
        <v>199</v>
      </c>
      <c r="F205" s="22" t="s">
        <v>29</v>
      </c>
    </row>
    <row r="206" spans="1:6" ht="12.75">
      <c r="A206" s="40">
        <v>367</v>
      </c>
      <c r="B206" s="20" t="s">
        <v>256</v>
      </c>
      <c r="C206" s="20"/>
      <c r="D206" s="21" t="s">
        <v>331</v>
      </c>
      <c r="E206" s="22" t="s">
        <v>273</v>
      </c>
      <c r="F206" s="22" t="s">
        <v>97</v>
      </c>
    </row>
    <row r="207" spans="1:6" ht="12.75">
      <c r="A207" s="40">
        <v>368</v>
      </c>
      <c r="B207" s="20" t="s">
        <v>256</v>
      </c>
      <c r="C207" s="20"/>
      <c r="D207" s="21" t="s">
        <v>332</v>
      </c>
      <c r="E207" s="22" t="s">
        <v>333</v>
      </c>
      <c r="F207" s="22" t="s">
        <v>60</v>
      </c>
    </row>
    <row r="208" spans="1:6" ht="12.75">
      <c r="A208" s="40">
        <v>369</v>
      </c>
      <c r="B208" s="20" t="s">
        <v>256</v>
      </c>
      <c r="C208" s="20"/>
      <c r="D208" s="21" t="s">
        <v>334</v>
      </c>
      <c r="E208" s="22" t="s">
        <v>335</v>
      </c>
      <c r="F208" s="22" t="s">
        <v>86</v>
      </c>
    </row>
    <row r="209" spans="1:6" ht="12.75">
      <c r="A209" s="40">
        <v>370</v>
      </c>
      <c r="B209" s="20" t="s">
        <v>256</v>
      </c>
      <c r="C209" s="20"/>
      <c r="D209" s="21" t="s">
        <v>336</v>
      </c>
      <c r="E209" s="22" t="s">
        <v>249</v>
      </c>
      <c r="F209" s="22" t="s">
        <v>86</v>
      </c>
    </row>
    <row r="210" spans="1:6" ht="12.75">
      <c r="A210" s="40">
        <v>371</v>
      </c>
      <c r="B210" s="20" t="s">
        <v>256</v>
      </c>
      <c r="C210" s="20"/>
      <c r="D210" s="21" t="s">
        <v>337</v>
      </c>
      <c r="E210" s="22" t="s">
        <v>215</v>
      </c>
      <c r="F210" s="22" t="s">
        <v>177</v>
      </c>
    </row>
    <row r="211" spans="1:6" ht="12.75">
      <c r="A211" s="40">
        <v>372</v>
      </c>
      <c r="B211" s="20" t="s">
        <v>256</v>
      </c>
      <c r="C211" s="20"/>
      <c r="D211" s="21" t="s">
        <v>338</v>
      </c>
      <c r="E211" s="22" t="s">
        <v>281</v>
      </c>
      <c r="F211" s="22" t="s">
        <v>21</v>
      </c>
    </row>
    <row r="212" spans="1:6" ht="12.75">
      <c r="A212" s="40">
        <v>373</v>
      </c>
      <c r="B212" s="20" t="s">
        <v>256</v>
      </c>
      <c r="C212" s="20"/>
      <c r="D212" s="37" t="s">
        <v>339</v>
      </c>
      <c r="E212" s="38" t="s">
        <v>148</v>
      </c>
      <c r="F212" s="38" t="s">
        <v>86</v>
      </c>
    </row>
    <row r="213" spans="1:6" ht="12.75">
      <c r="A213" s="40">
        <v>374</v>
      </c>
      <c r="B213" s="20" t="s">
        <v>256</v>
      </c>
      <c r="C213" s="20"/>
      <c r="D213" s="21" t="s">
        <v>340</v>
      </c>
      <c r="E213" s="22" t="s">
        <v>308</v>
      </c>
      <c r="F213" s="22" t="s">
        <v>21</v>
      </c>
    </row>
    <row r="214" spans="1:6" ht="12.75">
      <c r="A214" s="40">
        <v>375</v>
      </c>
      <c r="B214" s="20" t="s">
        <v>256</v>
      </c>
      <c r="C214" s="20"/>
      <c r="D214" s="21" t="s">
        <v>341</v>
      </c>
      <c r="E214" s="22" t="s">
        <v>342</v>
      </c>
      <c r="F214" s="22" t="s">
        <v>50</v>
      </c>
    </row>
    <row r="215" spans="1:6" ht="12.75">
      <c r="A215" s="40">
        <v>376</v>
      </c>
      <c r="B215" s="20" t="s">
        <v>256</v>
      </c>
      <c r="C215" s="20"/>
      <c r="D215" s="21" t="s">
        <v>35</v>
      </c>
      <c r="E215" s="22" t="s">
        <v>65</v>
      </c>
      <c r="F215" s="22" t="s">
        <v>21</v>
      </c>
    </row>
    <row r="216" spans="1:6" ht="12.75">
      <c r="A216" s="40">
        <v>377</v>
      </c>
      <c r="B216" s="20" t="s">
        <v>256</v>
      </c>
      <c r="C216" s="20"/>
      <c r="D216" s="23" t="s">
        <v>343</v>
      </c>
      <c r="E216" s="23" t="s">
        <v>344</v>
      </c>
      <c r="F216" s="23" t="s">
        <v>63</v>
      </c>
    </row>
    <row r="217" spans="1:6" ht="12.75">
      <c r="A217" s="40">
        <v>378</v>
      </c>
      <c r="B217" s="20" t="s">
        <v>256</v>
      </c>
      <c r="C217" s="20"/>
      <c r="D217" s="23" t="s">
        <v>345</v>
      </c>
      <c r="E217" s="23" t="s">
        <v>346</v>
      </c>
      <c r="F217" s="23" t="s">
        <v>29</v>
      </c>
    </row>
    <row r="218" spans="1:6" ht="12.75">
      <c r="A218" s="40">
        <v>379</v>
      </c>
      <c r="B218" s="20" t="s">
        <v>256</v>
      </c>
      <c r="C218" s="20"/>
      <c r="D218" s="34" t="s">
        <v>347</v>
      </c>
      <c r="E218" s="30" t="s">
        <v>41</v>
      </c>
      <c r="F218" s="30" t="s">
        <v>60</v>
      </c>
    </row>
    <row r="219" spans="1:6" ht="12.75">
      <c r="A219" s="40">
        <v>380</v>
      </c>
      <c r="B219" s="20" t="s">
        <v>256</v>
      </c>
      <c r="C219" s="20"/>
      <c r="D219" s="23" t="s">
        <v>27</v>
      </c>
      <c r="E219" s="23" t="s">
        <v>348</v>
      </c>
      <c r="F219" s="23" t="s">
        <v>122</v>
      </c>
    </row>
    <row r="220" spans="1:6" ht="12.75">
      <c r="A220" s="40">
        <v>381</v>
      </c>
      <c r="B220" s="42" t="s">
        <v>256</v>
      </c>
      <c r="C220" s="20"/>
      <c r="D220" s="21"/>
      <c r="E220" s="22"/>
      <c r="F220" s="22"/>
    </row>
    <row r="221" spans="1:6" ht="12.75">
      <c r="A221" s="40">
        <v>382</v>
      </c>
      <c r="B221" s="20" t="s">
        <v>256</v>
      </c>
      <c r="C221" s="20"/>
      <c r="D221" s="23" t="s">
        <v>349</v>
      </c>
      <c r="E221" s="23" t="s">
        <v>350</v>
      </c>
      <c r="F221" s="23" t="s">
        <v>26</v>
      </c>
    </row>
    <row r="222" spans="1:6" ht="12.75">
      <c r="A222" s="40">
        <v>383</v>
      </c>
      <c r="B222" s="20" t="s">
        <v>256</v>
      </c>
      <c r="C222" s="20"/>
      <c r="D222" s="23" t="s">
        <v>158</v>
      </c>
      <c r="E222" s="23" t="s">
        <v>351</v>
      </c>
      <c r="F222" s="23" t="s">
        <v>60</v>
      </c>
    </row>
    <row r="223" spans="1:6" ht="12.75">
      <c r="A223" s="40">
        <v>384</v>
      </c>
      <c r="B223" s="20" t="s">
        <v>256</v>
      </c>
      <c r="C223" s="20"/>
      <c r="D223" s="23" t="s">
        <v>76</v>
      </c>
      <c r="E223" s="23" t="s">
        <v>77</v>
      </c>
      <c r="F223" s="23" t="s">
        <v>26</v>
      </c>
    </row>
    <row r="224" spans="1:6" ht="12.75">
      <c r="A224" s="40">
        <v>385</v>
      </c>
      <c r="B224" s="20" t="s">
        <v>256</v>
      </c>
      <c r="C224" s="20"/>
      <c r="D224" s="23" t="s">
        <v>352</v>
      </c>
      <c r="E224" s="23" t="s">
        <v>353</v>
      </c>
      <c r="F224" s="23" t="s">
        <v>60</v>
      </c>
    </row>
    <row r="225" spans="1:6" ht="12.75">
      <c r="A225" s="40">
        <v>386</v>
      </c>
      <c r="B225" s="20" t="s">
        <v>256</v>
      </c>
      <c r="C225" s="20"/>
      <c r="D225" s="23" t="s">
        <v>354</v>
      </c>
      <c r="E225" s="23" t="s">
        <v>170</v>
      </c>
      <c r="F225" s="23" t="s">
        <v>29</v>
      </c>
    </row>
    <row r="226" spans="1:6" ht="12.75">
      <c r="A226" s="40">
        <v>387</v>
      </c>
      <c r="B226" s="20" t="s">
        <v>256</v>
      </c>
      <c r="C226" s="20"/>
      <c r="D226" s="21" t="s">
        <v>355</v>
      </c>
      <c r="E226" s="22" t="s">
        <v>356</v>
      </c>
      <c r="F226" s="22" t="s">
        <v>63</v>
      </c>
    </row>
    <row r="227" spans="1:6" ht="12.75">
      <c r="A227" s="40">
        <v>388</v>
      </c>
      <c r="B227" s="20" t="s">
        <v>256</v>
      </c>
      <c r="C227" s="20"/>
      <c r="D227" s="23" t="s">
        <v>182</v>
      </c>
      <c r="E227" s="23" t="s">
        <v>68</v>
      </c>
      <c r="F227" s="23" t="s">
        <v>177</v>
      </c>
    </row>
    <row r="228" spans="1:6" ht="12.75">
      <c r="A228" s="40">
        <v>389</v>
      </c>
      <c r="B228" s="20" t="s">
        <v>256</v>
      </c>
      <c r="C228" s="20"/>
      <c r="D228" s="23" t="s">
        <v>357</v>
      </c>
      <c r="E228" s="23" t="s">
        <v>137</v>
      </c>
      <c r="F228" s="23" t="s">
        <v>177</v>
      </c>
    </row>
    <row r="229" spans="1:6" ht="12.75">
      <c r="A229" s="40">
        <v>390</v>
      </c>
      <c r="B229" s="20" t="s">
        <v>256</v>
      </c>
      <c r="C229" s="20"/>
      <c r="D229" s="21" t="s">
        <v>352</v>
      </c>
      <c r="E229" s="22" t="s">
        <v>135</v>
      </c>
      <c r="F229" s="22" t="s">
        <v>60</v>
      </c>
    </row>
    <row r="230" spans="1:6" ht="12.75">
      <c r="A230" s="40">
        <v>391</v>
      </c>
      <c r="B230" s="20" t="s">
        <v>256</v>
      </c>
      <c r="C230" s="20"/>
      <c r="D230" s="23" t="s">
        <v>226</v>
      </c>
      <c r="E230" s="23" t="s">
        <v>358</v>
      </c>
      <c r="F230" s="23" t="s">
        <v>32</v>
      </c>
    </row>
    <row r="231" spans="1:6" ht="12.75">
      <c r="A231" s="43">
        <v>392</v>
      </c>
      <c r="B231" s="43" t="s">
        <v>256</v>
      </c>
      <c r="C231" s="23"/>
      <c r="D231" s="23" t="s">
        <v>185</v>
      </c>
      <c r="E231" s="44" t="s">
        <v>359</v>
      </c>
      <c r="F231" s="44" t="s">
        <v>186</v>
      </c>
    </row>
    <row r="232" spans="1:6" ht="12.75">
      <c r="A232" s="40">
        <v>393</v>
      </c>
      <c r="B232" s="43" t="s">
        <v>256</v>
      </c>
      <c r="C232" s="23"/>
      <c r="D232" s="23" t="s">
        <v>360</v>
      </c>
      <c r="E232" s="23" t="s">
        <v>361</v>
      </c>
      <c r="F232" s="23" t="s">
        <v>26</v>
      </c>
    </row>
    <row r="233" spans="1:6" ht="12.75">
      <c r="A233" s="43">
        <v>394</v>
      </c>
      <c r="B233" s="43" t="s">
        <v>256</v>
      </c>
      <c r="C233" s="23"/>
      <c r="D233" s="23" t="s">
        <v>362</v>
      </c>
      <c r="E233" s="23" t="s">
        <v>363</v>
      </c>
      <c r="F233" s="23" t="s">
        <v>186</v>
      </c>
    </row>
    <row r="234" spans="1:6" ht="12.75">
      <c r="A234" s="40">
        <v>395</v>
      </c>
      <c r="B234" s="43" t="s">
        <v>256</v>
      </c>
      <c r="C234" s="23"/>
      <c r="D234" s="23" t="s">
        <v>364</v>
      </c>
      <c r="E234" s="23" t="s">
        <v>94</v>
      </c>
      <c r="F234" s="23" t="s">
        <v>186</v>
      </c>
    </row>
    <row r="235" spans="1:6" ht="12.75">
      <c r="A235" s="43">
        <v>396</v>
      </c>
      <c r="B235" s="43" t="s">
        <v>256</v>
      </c>
      <c r="C235" s="23"/>
      <c r="D235" s="23" t="s">
        <v>365</v>
      </c>
      <c r="E235" s="23" t="s">
        <v>179</v>
      </c>
      <c r="F235" s="23" t="s">
        <v>186</v>
      </c>
    </row>
    <row r="236" spans="1:6" ht="12.75">
      <c r="A236" s="40">
        <v>397</v>
      </c>
      <c r="B236" s="43" t="s">
        <v>256</v>
      </c>
      <c r="C236" s="23"/>
      <c r="D236" s="23" t="s">
        <v>366</v>
      </c>
      <c r="E236" s="23" t="s">
        <v>249</v>
      </c>
      <c r="F236" s="23" t="s">
        <v>186</v>
      </c>
    </row>
    <row r="237" spans="1:6" ht="12.75">
      <c r="A237" s="43">
        <v>398</v>
      </c>
      <c r="B237" s="43" t="s">
        <v>256</v>
      </c>
      <c r="C237" s="23"/>
      <c r="D237" s="23" t="s">
        <v>42</v>
      </c>
      <c r="E237" s="23" t="s">
        <v>249</v>
      </c>
      <c r="F237" s="23" t="s">
        <v>186</v>
      </c>
    </row>
    <row r="238" spans="1:6" ht="12.75">
      <c r="A238" s="40">
        <v>399</v>
      </c>
      <c r="B238" s="43" t="s">
        <v>256</v>
      </c>
      <c r="C238" s="23"/>
      <c r="D238" s="23" t="s">
        <v>193</v>
      </c>
      <c r="E238" s="23" t="s">
        <v>367</v>
      </c>
      <c r="F238" s="23" t="s">
        <v>186</v>
      </c>
    </row>
    <row r="239" spans="1:6" ht="12.75">
      <c r="A239" s="43">
        <v>400</v>
      </c>
      <c r="B239" s="43" t="s">
        <v>256</v>
      </c>
      <c r="C239" s="23"/>
      <c r="D239" s="23" t="s">
        <v>368</v>
      </c>
      <c r="E239" s="23" t="s">
        <v>52</v>
      </c>
      <c r="F239" s="23" t="s">
        <v>186</v>
      </c>
    </row>
    <row r="240" spans="1:6" ht="12.75">
      <c r="A240" s="40">
        <v>401</v>
      </c>
      <c r="B240" s="43" t="s">
        <v>256</v>
      </c>
      <c r="C240" s="23"/>
      <c r="D240" s="23" t="s">
        <v>206</v>
      </c>
      <c r="E240" s="23" t="s">
        <v>168</v>
      </c>
      <c r="F240" s="23" t="s">
        <v>186</v>
      </c>
    </row>
    <row r="241" spans="1:6" ht="12.75">
      <c r="A241" s="43">
        <v>402</v>
      </c>
      <c r="B241" s="43" t="s">
        <v>256</v>
      </c>
      <c r="C241" s="23"/>
      <c r="D241" s="23" t="s">
        <v>369</v>
      </c>
      <c r="E241" s="23" t="s">
        <v>315</v>
      </c>
      <c r="F241" s="23" t="s">
        <v>186</v>
      </c>
    </row>
    <row r="242" spans="1:6" ht="12.75">
      <c r="A242" s="40">
        <v>403</v>
      </c>
      <c r="B242" s="43" t="s">
        <v>256</v>
      </c>
      <c r="C242" s="23"/>
      <c r="D242" s="23" t="s">
        <v>182</v>
      </c>
      <c r="E242" s="23" t="s">
        <v>41</v>
      </c>
      <c r="F242" s="23" t="s">
        <v>177</v>
      </c>
    </row>
    <row r="243" spans="1:6" ht="12.75">
      <c r="A243" s="43">
        <v>404</v>
      </c>
      <c r="B243" s="43" t="s">
        <v>256</v>
      </c>
      <c r="C243" s="23"/>
      <c r="D243" s="23" t="s">
        <v>221</v>
      </c>
      <c r="E243" s="23" t="s">
        <v>101</v>
      </c>
      <c r="F243" s="23" t="s">
        <v>26</v>
      </c>
    </row>
    <row r="244" spans="1:6" ht="12.75">
      <c r="A244" s="40">
        <v>405</v>
      </c>
      <c r="B244" s="43" t="s">
        <v>256</v>
      </c>
      <c r="C244" s="20"/>
      <c r="D244" s="21" t="s">
        <v>370</v>
      </c>
      <c r="E244" s="22" t="s">
        <v>106</v>
      </c>
      <c r="F244" s="22" t="s">
        <v>26</v>
      </c>
    </row>
    <row r="245" spans="1:6" ht="12.75">
      <c r="A245" s="43">
        <v>406</v>
      </c>
      <c r="B245" s="43" t="s">
        <v>256</v>
      </c>
      <c r="C245" s="20"/>
      <c r="D245" s="21" t="s">
        <v>134</v>
      </c>
      <c r="E245" s="22" t="s">
        <v>135</v>
      </c>
      <c r="F245" s="22" t="s">
        <v>60</v>
      </c>
    </row>
    <row r="246" spans="1:6" ht="12.75">
      <c r="A246" s="40">
        <v>407</v>
      </c>
      <c r="B246" s="43" t="s">
        <v>256</v>
      </c>
      <c r="C246" s="20"/>
      <c r="D246" s="21" t="s">
        <v>393</v>
      </c>
      <c r="E246" s="22" t="s">
        <v>197</v>
      </c>
      <c r="F246" s="22" t="s">
        <v>258</v>
      </c>
    </row>
    <row r="247" spans="1:6" ht="12.75">
      <c r="A247" s="43">
        <v>408</v>
      </c>
      <c r="B247" s="43" t="s">
        <v>256</v>
      </c>
      <c r="C247" s="20"/>
      <c r="D247" s="21" t="s">
        <v>394</v>
      </c>
      <c r="E247" s="22" t="s">
        <v>52</v>
      </c>
      <c r="F247" s="22" t="s">
        <v>258</v>
      </c>
    </row>
    <row r="248" spans="1:6" ht="12.75">
      <c r="A248" s="40">
        <v>409</v>
      </c>
      <c r="B248" s="43" t="s">
        <v>256</v>
      </c>
      <c r="C248" s="20"/>
      <c r="D248" s="21" t="s">
        <v>91</v>
      </c>
      <c r="E248" s="22" t="s">
        <v>240</v>
      </c>
      <c r="F248" s="22" t="s">
        <v>258</v>
      </c>
    </row>
    <row r="249" spans="1:6" ht="12.75">
      <c r="A249" s="43">
        <v>410</v>
      </c>
      <c r="B249" s="43" t="s">
        <v>256</v>
      </c>
      <c r="C249" s="20"/>
      <c r="D249" s="21" t="s">
        <v>61</v>
      </c>
      <c r="E249" s="22" t="s">
        <v>106</v>
      </c>
      <c r="F249" s="22" t="s">
        <v>63</v>
      </c>
    </row>
    <row r="250" spans="1:6" ht="12.75">
      <c r="A250" s="40">
        <v>411</v>
      </c>
      <c r="B250" s="43" t="s">
        <v>256</v>
      </c>
      <c r="C250" s="20"/>
      <c r="D250" s="21" t="s">
        <v>237</v>
      </c>
      <c r="E250" s="22" t="s">
        <v>36</v>
      </c>
      <c r="F250" s="22" t="s">
        <v>18</v>
      </c>
    </row>
    <row r="251" spans="1:6" ht="12.75">
      <c r="A251" s="43">
        <v>412</v>
      </c>
      <c r="B251" s="43" t="s">
        <v>256</v>
      </c>
      <c r="C251" s="20"/>
      <c r="D251" s="21" t="s">
        <v>371</v>
      </c>
      <c r="E251" s="22" t="s">
        <v>70</v>
      </c>
      <c r="F251" s="22" t="s">
        <v>86</v>
      </c>
    </row>
    <row r="252" spans="1:6" ht="12.75">
      <c r="A252" s="40">
        <v>413</v>
      </c>
      <c r="B252" s="43" t="s">
        <v>256</v>
      </c>
      <c r="C252" s="20"/>
      <c r="D252" s="21" t="s">
        <v>372</v>
      </c>
      <c r="E252" s="22" t="s">
        <v>52</v>
      </c>
      <c r="F252" s="22" t="s">
        <v>97</v>
      </c>
    </row>
    <row r="253" spans="1:6" ht="12.75">
      <c r="A253" s="43">
        <v>414</v>
      </c>
      <c r="B253" s="43" t="s">
        <v>256</v>
      </c>
      <c r="C253" s="20"/>
      <c r="D253" s="21" t="s">
        <v>373</v>
      </c>
      <c r="E253" s="22" t="s">
        <v>228</v>
      </c>
      <c r="F253" s="22" t="s">
        <v>97</v>
      </c>
    </row>
    <row r="254" spans="1:6" ht="12.75">
      <c r="A254" s="40">
        <v>415</v>
      </c>
      <c r="B254" s="43" t="s">
        <v>256</v>
      </c>
      <c r="C254" s="20"/>
      <c r="D254" s="21" t="s">
        <v>374</v>
      </c>
      <c r="E254" s="22" t="s">
        <v>119</v>
      </c>
      <c r="F254" s="22" t="s">
        <v>97</v>
      </c>
    </row>
    <row r="255" spans="1:6" ht="12.75">
      <c r="A255" s="43">
        <v>416</v>
      </c>
      <c r="B255" s="43" t="s">
        <v>256</v>
      </c>
      <c r="C255" s="20"/>
      <c r="D255" s="21" t="s">
        <v>375</v>
      </c>
      <c r="E255" s="22" t="s">
        <v>376</v>
      </c>
      <c r="F255" s="22" t="s">
        <v>66</v>
      </c>
    </row>
    <row r="256" spans="1:6" ht="12.75">
      <c r="A256" s="42">
        <v>417</v>
      </c>
      <c r="B256" s="42" t="s">
        <v>256</v>
      </c>
      <c r="C256" s="20"/>
      <c r="D256" s="21" t="s">
        <v>395</v>
      </c>
      <c r="E256" s="22" t="s">
        <v>396</v>
      </c>
      <c r="F256" s="22" t="s">
        <v>258</v>
      </c>
    </row>
    <row r="257" spans="1:6" ht="12.75">
      <c r="A257" s="42">
        <v>418</v>
      </c>
      <c r="B257" s="42" t="s">
        <v>256</v>
      </c>
      <c r="C257" s="20"/>
      <c r="D257" s="21" t="s">
        <v>398</v>
      </c>
      <c r="E257" s="22" t="s">
        <v>376</v>
      </c>
      <c r="F257" s="22" t="s">
        <v>18</v>
      </c>
    </row>
    <row r="258" spans="1:6" ht="12.75">
      <c r="A258" s="40">
        <v>501</v>
      </c>
      <c r="B258" s="20" t="s">
        <v>377</v>
      </c>
      <c r="C258" s="20"/>
      <c r="D258" s="21" t="s">
        <v>48</v>
      </c>
      <c r="E258" s="22" t="s">
        <v>70</v>
      </c>
      <c r="F258" s="22" t="s">
        <v>378</v>
      </c>
    </row>
    <row r="259" spans="1:6" ht="12.75">
      <c r="A259" s="40">
        <v>502</v>
      </c>
      <c r="B259" s="20" t="s">
        <v>377</v>
      </c>
      <c r="C259" s="20"/>
      <c r="D259" s="21" t="s">
        <v>379</v>
      </c>
      <c r="E259" s="22" t="s">
        <v>137</v>
      </c>
      <c r="F259" s="22" t="s">
        <v>32</v>
      </c>
    </row>
    <row r="260" spans="1:6" ht="12.75">
      <c r="A260" s="40">
        <v>503</v>
      </c>
      <c r="B260" s="20" t="s">
        <v>377</v>
      </c>
      <c r="C260" s="20"/>
      <c r="D260" s="21" t="s">
        <v>380</v>
      </c>
      <c r="E260" s="22" t="s">
        <v>99</v>
      </c>
      <c r="F260" s="22" t="s">
        <v>177</v>
      </c>
    </row>
    <row r="261" spans="1:6" ht="12.75">
      <c r="A261" s="40">
        <v>504</v>
      </c>
      <c r="B261" s="20" t="s">
        <v>377</v>
      </c>
      <c r="C261" s="20"/>
      <c r="D261" s="21" t="s">
        <v>269</v>
      </c>
      <c r="E261" s="22" t="s">
        <v>381</v>
      </c>
      <c r="F261" s="22" t="s">
        <v>122</v>
      </c>
    </row>
    <row r="262" spans="1:6" ht="12.75">
      <c r="A262" s="40">
        <v>505</v>
      </c>
      <c r="B262" s="20" t="s">
        <v>377</v>
      </c>
      <c r="C262" s="20"/>
      <c r="D262" s="27" t="s">
        <v>61</v>
      </c>
      <c r="E262" s="22" t="s">
        <v>382</v>
      </c>
      <c r="F262" s="22" t="s">
        <v>63</v>
      </c>
    </row>
    <row r="263" spans="1:6" ht="12.75">
      <c r="A263" s="40">
        <v>506</v>
      </c>
      <c r="B263" s="20" t="s">
        <v>377</v>
      </c>
      <c r="C263" s="20"/>
      <c r="D263" s="21" t="s">
        <v>383</v>
      </c>
      <c r="E263" s="22" t="s">
        <v>197</v>
      </c>
      <c r="F263" s="22" t="s">
        <v>122</v>
      </c>
    </row>
    <row r="264" spans="1:6" ht="12.75">
      <c r="A264" s="40">
        <v>507</v>
      </c>
      <c r="B264" s="20" t="s">
        <v>377</v>
      </c>
      <c r="C264" s="20"/>
      <c r="D264" s="21" t="s">
        <v>352</v>
      </c>
      <c r="E264" s="22" t="s">
        <v>135</v>
      </c>
      <c r="F264" s="22" t="s">
        <v>60</v>
      </c>
    </row>
    <row r="265" spans="1:6" ht="12.75">
      <c r="A265" s="40">
        <v>508</v>
      </c>
      <c r="B265" s="20" t="s">
        <v>377</v>
      </c>
      <c r="C265" s="20"/>
      <c r="D265" s="21" t="s">
        <v>384</v>
      </c>
      <c r="E265" s="22" t="s">
        <v>148</v>
      </c>
      <c r="F265" s="22" t="s">
        <v>47</v>
      </c>
    </row>
    <row r="266" spans="1:6" ht="12.75">
      <c r="A266" s="40">
        <v>509</v>
      </c>
      <c r="B266" s="20" t="s">
        <v>377</v>
      </c>
      <c r="C266" s="20"/>
      <c r="D266" s="21" t="s">
        <v>318</v>
      </c>
      <c r="E266" s="22" t="s">
        <v>385</v>
      </c>
      <c r="F266" s="22" t="s">
        <v>177</v>
      </c>
    </row>
    <row r="267" spans="1:6" ht="12.75">
      <c r="A267" s="40">
        <v>510</v>
      </c>
      <c r="B267" s="20" t="s">
        <v>377</v>
      </c>
      <c r="C267" s="20"/>
      <c r="D267" s="34" t="s">
        <v>383</v>
      </c>
      <c r="E267" s="45" t="s">
        <v>202</v>
      </c>
      <c r="F267" s="27" t="s">
        <v>122</v>
      </c>
    </row>
    <row r="268" spans="1:6" ht="12.75">
      <c r="A268" s="40">
        <v>511</v>
      </c>
      <c r="B268" s="20" t="s">
        <v>377</v>
      </c>
      <c r="C268" s="20"/>
      <c r="D268" s="21" t="s">
        <v>386</v>
      </c>
      <c r="E268" s="22" t="s">
        <v>387</v>
      </c>
      <c r="F268" s="22" t="s">
        <v>32</v>
      </c>
    </row>
    <row r="269" spans="1:6" ht="12.75">
      <c r="A269" s="40">
        <v>512</v>
      </c>
      <c r="B269" s="20" t="s">
        <v>377</v>
      </c>
      <c r="C269" s="20"/>
      <c r="D269" s="21" t="s">
        <v>388</v>
      </c>
      <c r="E269" s="22" t="s">
        <v>389</v>
      </c>
      <c r="F269" s="22" t="s">
        <v>21</v>
      </c>
    </row>
    <row r="270" spans="1:6" ht="12.75">
      <c r="A270" s="40">
        <v>513</v>
      </c>
      <c r="B270" s="20" t="s">
        <v>377</v>
      </c>
      <c r="C270" s="20"/>
      <c r="D270" s="21" t="s">
        <v>143</v>
      </c>
      <c r="E270" s="22" t="s">
        <v>390</v>
      </c>
      <c r="F270" s="22" t="s">
        <v>122</v>
      </c>
    </row>
    <row r="271" spans="1:6" ht="12.75">
      <c r="A271" s="40">
        <v>514</v>
      </c>
      <c r="B271" s="20" t="s">
        <v>377</v>
      </c>
      <c r="C271" s="20"/>
      <c r="D271" s="21" t="s">
        <v>391</v>
      </c>
      <c r="E271" s="22" t="s">
        <v>392</v>
      </c>
      <c r="F271" s="22" t="s">
        <v>21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Walter Rosenkranz</cp:lastModifiedBy>
  <cp:lastPrinted>2004-07-05T16:56:19Z</cp:lastPrinted>
  <dcterms:created xsi:type="dcterms:W3CDTF">2000-04-24T15:54:13Z</dcterms:created>
  <dcterms:modified xsi:type="dcterms:W3CDTF">2004-07-05T17:16:57Z</dcterms:modified>
  <cp:category/>
  <cp:version/>
  <cp:contentType/>
  <cp:contentStatus/>
</cp:coreProperties>
</file>