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5"/>
  </bookViews>
  <sheets>
    <sheet name="Gesamt" sheetId="1" r:id="rId1"/>
    <sheet name="Junior Ort" sheetId="2" r:id="rId2"/>
    <sheet name="Senior Ort " sheetId="3" r:id="rId3"/>
    <sheet name="Junior Gäste" sheetId="4" r:id="rId4"/>
    <sheet name="Senior Gäste" sheetId="5" r:id="rId5"/>
    <sheet name="Elite XL" sheetId="6" r:id="rId6"/>
    <sheet name="Quali Junior" sheetId="7" r:id="rId7"/>
    <sheet name="Quali Senior " sheetId="8" r:id="rId8"/>
    <sheet name="Sonsitge" sheetId="9" r:id="rId9"/>
  </sheets>
  <definedNames>
    <definedName name="_xlnm._FilterDatabase" localSheetId="0" hidden="1">'Gesamt'!$A$4:$Q$300</definedName>
    <definedName name="_xlnm.Print_Titles" localSheetId="5">'Elite XL'!$7:$7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6">'Quali Junior'!$7:$7</definedName>
    <definedName name="_xlnm.Print_Titles" localSheetId="7">'Quali Senior '!$7:$7</definedName>
    <definedName name="_xlnm.Print_Titles" localSheetId="4">'Senior Gäste'!$7:$7</definedName>
    <definedName name="_xlnm.Print_Titles" localSheetId="2">'Senior Ort '!$7:$7</definedName>
    <definedName name="_xlnm.Print_Titles" localSheetId="8">'Sonsitge'!$7:$7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<sst xmlns="http://schemas.openxmlformats.org/spreadsheetml/2006/main" count="477" uniqueCount="232">
  <si>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</si>
  <si>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</si>
  <si>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</si>
  <si>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</si>
  <si>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</si>
  <si>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</si>
  <si>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</si>
  <si>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</si>
  <si>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</si>
  <si>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</si>
  <si>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</si>
  <si>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</si>
  <si>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</si>
  <si>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</si>
  <si>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</si>
  <si>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</si>
  <si>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</si>
  <si>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</si>
  <si>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</si>
  <si>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</si>
  <si>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</si>
  <si>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</si>
  <si>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</si>
  <si>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Lange</t>
  </si>
  <si>
    <t>Jaqueline</t>
  </si>
  <si>
    <t>Friedrichsfeld</t>
  </si>
  <si>
    <t>Müller</t>
  </si>
  <si>
    <t>Franziska</t>
  </si>
  <si>
    <t>Julian</t>
  </si>
  <si>
    <t>Perkuhn</t>
  </si>
  <si>
    <t>Marcel</t>
  </si>
  <si>
    <t>Quadvlieg</t>
  </si>
  <si>
    <t>Dominik</t>
  </si>
  <si>
    <t>Kerpen</t>
  </si>
  <si>
    <t>Wetter</t>
  </si>
  <si>
    <t>Sabrina</t>
  </si>
  <si>
    <t>Billerbeck</t>
  </si>
  <si>
    <t>André</t>
  </si>
  <si>
    <t>Viersen</t>
  </si>
  <si>
    <t>Gloe</t>
  </si>
  <si>
    <t>Luisa</t>
  </si>
  <si>
    <t>Ricker</t>
  </si>
  <si>
    <t>Jana-Lena</t>
  </si>
  <si>
    <t>Plinius</t>
  </si>
  <si>
    <t>Erik</t>
  </si>
  <si>
    <t>Bad Bentheim</t>
  </si>
  <si>
    <t>Bergkamen</t>
  </si>
  <si>
    <t>Nickel</t>
  </si>
  <si>
    <t>Philipp</t>
  </si>
  <si>
    <t>Schütt</t>
  </si>
  <si>
    <t>Jannik</t>
  </si>
  <si>
    <t>Eckert</t>
  </si>
  <si>
    <t>Sebastian</t>
  </si>
  <si>
    <t>Overath</t>
  </si>
  <si>
    <t>Simmerath</t>
  </si>
  <si>
    <t>Förster</t>
  </si>
  <si>
    <t>Maurice</t>
  </si>
  <si>
    <t>Honscha</t>
  </si>
  <si>
    <t>Malte</t>
  </si>
  <si>
    <t>Beenen</t>
  </si>
  <si>
    <t>Niklas</t>
  </si>
  <si>
    <t>Oliver</t>
  </si>
  <si>
    <t>Mountain</t>
  </si>
  <si>
    <t>Angelique</t>
  </si>
  <si>
    <t>Westermann</t>
  </si>
  <si>
    <t>Désirée</t>
  </si>
  <si>
    <t>Lorenz</t>
  </si>
  <si>
    <t>Lucas</t>
  </si>
  <si>
    <t>Elena</t>
  </si>
  <si>
    <t>Leon</t>
  </si>
  <si>
    <t>Jost</t>
  </si>
  <si>
    <t>van Loo</t>
  </si>
  <si>
    <t>Voß</t>
  </si>
  <si>
    <t>Marie-Charlotte</t>
  </si>
  <si>
    <t>Sulitze</t>
  </si>
  <si>
    <t>Moritz</t>
  </si>
  <si>
    <t>Meyer</t>
  </si>
  <si>
    <t>Patrick</t>
  </si>
  <si>
    <t>Denise</t>
  </si>
  <si>
    <t>Kevin</t>
  </si>
  <si>
    <t>Stoll</t>
  </si>
  <si>
    <t>Caroline</t>
  </si>
  <si>
    <t>Sonneborn</t>
  </si>
  <si>
    <t>Ina</t>
  </si>
  <si>
    <t>Stromberg</t>
  </si>
  <si>
    <t>Hummels</t>
  </si>
  <si>
    <t>Melissa</t>
  </si>
  <si>
    <t>Roland</t>
  </si>
  <si>
    <t>Hünig</t>
  </si>
  <si>
    <t>Luis</t>
  </si>
  <si>
    <t>Leismann</t>
  </si>
  <si>
    <t>Mettingen</t>
  </si>
  <si>
    <t>Johannes</t>
  </si>
  <si>
    <t>Rödder</t>
  </si>
  <si>
    <t>Steven</t>
  </si>
  <si>
    <t>Freudenberg</t>
  </si>
  <si>
    <t>Linda</t>
  </si>
  <si>
    <t>Kelch</t>
  </si>
  <si>
    <t>Ricarda</t>
  </si>
  <si>
    <t>Maria</t>
  </si>
  <si>
    <t>46,69</t>
  </si>
  <si>
    <t>48,06</t>
  </si>
  <si>
    <t>46,65</t>
  </si>
  <si>
    <t>47,56</t>
  </si>
  <si>
    <t>47,35</t>
  </si>
  <si>
    <t>47,57</t>
  </si>
  <si>
    <t>46,71</t>
  </si>
  <si>
    <t>47,33</t>
  </si>
  <si>
    <t>46,24</t>
  </si>
  <si>
    <t>47,53</t>
  </si>
  <si>
    <t>46,39</t>
  </si>
  <si>
    <t>46,95</t>
  </si>
  <si>
    <t>47,20</t>
  </si>
  <si>
    <t>50,51</t>
  </si>
  <si>
    <t>42,90</t>
  </si>
  <si>
    <t>44,69</t>
  </si>
  <si>
    <t>43,86</t>
  </si>
  <si>
    <t>43,99</t>
  </si>
  <si>
    <t>43,96</t>
  </si>
  <si>
    <t>44,77</t>
  </si>
  <si>
    <t>43,55</t>
  </si>
  <si>
    <t>45,61</t>
  </si>
  <si>
    <t>43,43</t>
  </si>
  <si>
    <t>43,79</t>
  </si>
  <si>
    <t>43,75</t>
  </si>
  <si>
    <t>44,51</t>
  </si>
  <si>
    <t>43,74</t>
  </si>
  <si>
    <t>45,20</t>
  </si>
  <si>
    <t>44,12</t>
  </si>
  <si>
    <t>44,84</t>
  </si>
  <si>
    <t>43,66</t>
  </si>
  <si>
    <t>44,61</t>
  </si>
  <si>
    <t>47,37</t>
  </si>
  <si>
    <t>43,92</t>
  </si>
  <si>
    <t>45,48</t>
  </si>
  <si>
    <t>44,00</t>
  </si>
  <si>
    <t>43,62</t>
  </si>
  <si>
    <t>43,94</t>
  </si>
  <si>
    <t>46,26</t>
  </si>
  <si>
    <t>47,19</t>
  </si>
  <si>
    <t>45,92</t>
  </si>
  <si>
    <t>47,40</t>
  </si>
  <si>
    <t>46,59</t>
  </si>
  <si>
    <t>47,34</t>
  </si>
  <si>
    <t>46,90</t>
  </si>
  <si>
    <t>47,87</t>
  </si>
  <si>
    <t>46,41</t>
  </si>
  <si>
    <t>47,43</t>
  </si>
  <si>
    <t>46,09</t>
  </si>
  <si>
    <t>47,99</t>
  </si>
  <si>
    <t>46,66</t>
  </si>
  <si>
    <t>50,59</t>
  </si>
  <si>
    <t>44,07</t>
  </si>
  <si>
    <t>44,36</t>
  </si>
  <si>
    <t>42,92</t>
  </si>
  <si>
    <t>45,01</t>
  </si>
  <si>
    <t>43,87</t>
  </si>
  <si>
    <t>44,92</t>
  </si>
  <si>
    <t>44,48</t>
  </si>
  <si>
    <t>44,63</t>
  </si>
  <si>
    <t>42,58</t>
  </si>
  <si>
    <t>45,24</t>
  </si>
  <si>
    <t>43,90</t>
  </si>
  <si>
    <t>45,37</t>
  </si>
  <si>
    <t>44,11</t>
  </si>
  <si>
    <t>45,33</t>
  </si>
  <si>
    <t>43,65</t>
  </si>
  <si>
    <t>45,36</t>
  </si>
  <si>
    <t>43,40</t>
  </si>
  <si>
    <t>44,72</t>
  </si>
  <si>
    <t>43,93</t>
  </si>
  <si>
    <t>45,87</t>
  </si>
  <si>
    <t>46,37</t>
  </si>
  <si>
    <t>45,16</t>
  </si>
  <si>
    <t>44,31</t>
  </si>
  <si>
    <t>45,50</t>
  </si>
  <si>
    <t>43,18</t>
  </si>
  <si>
    <t>44,47</t>
  </si>
  <si>
    <t>45,99</t>
  </si>
  <si>
    <t>47,48</t>
  </si>
  <si>
    <t>46,70</t>
  </si>
  <si>
    <t>46,43</t>
  </si>
  <si>
    <t>47,64</t>
  </si>
  <si>
    <t>46,10</t>
  </si>
  <si>
    <t>47,32</t>
  </si>
  <si>
    <t>46,20</t>
  </si>
  <si>
    <t>47,42</t>
  </si>
  <si>
    <t>46,60</t>
  </si>
  <si>
    <t>47,70</t>
  </si>
  <si>
    <t>48,81</t>
  </si>
  <si>
    <t>44,98</t>
  </si>
  <si>
    <t>44,06</t>
  </si>
  <si>
    <t>44,22</t>
  </si>
  <si>
    <t>43,91</t>
  </si>
  <si>
    <t>44,66</t>
  </si>
  <si>
    <t>43,77</t>
  </si>
  <si>
    <t>45,95</t>
  </si>
  <si>
    <t>43,80</t>
  </si>
  <si>
    <t>44,74</t>
  </si>
  <si>
    <t>44,16</t>
  </si>
  <si>
    <t>45,09</t>
  </si>
  <si>
    <t>44,19</t>
  </si>
  <si>
    <t>44,62</t>
  </si>
  <si>
    <t>44,59</t>
  </si>
  <si>
    <t>45,25</t>
  </si>
  <si>
    <t>47,36</t>
  </si>
  <si>
    <t>44,29</t>
  </si>
  <si>
    <t>45,97</t>
  </si>
  <si>
    <t>44,27</t>
  </si>
  <si>
    <t>45,56</t>
  </si>
  <si>
    <t>44,05</t>
  </si>
  <si>
    <t>44,44</t>
  </si>
  <si>
    <t>46,86</t>
  </si>
  <si>
    <t>45,66</t>
  </si>
  <si>
    <t>47,01</t>
  </si>
  <si>
    <t>47,18</t>
  </si>
  <si>
    <t>46,46</t>
  </si>
  <si>
    <t>47,12</t>
  </si>
  <si>
    <t>47,05</t>
  </si>
  <si>
    <t>47,95</t>
  </si>
  <si>
    <t>46,99</t>
  </si>
  <si>
    <t>44,26</t>
  </si>
  <si>
    <t>44,97</t>
  </si>
  <si>
    <t>44,86</t>
  </si>
  <si>
    <t>45,43</t>
  </si>
  <si>
    <t>42,34</t>
  </si>
  <si>
    <t>45,23</t>
  </si>
  <si>
    <t>44,13</t>
  </si>
  <si>
    <t>43,39</t>
  </si>
  <si>
    <t>44,08</t>
  </si>
  <si>
    <t>46,01</t>
  </si>
  <si>
    <t>45,57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</si>
</sst>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300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Q47" sqref="Q47"/>
    </sheetView>
  </sheetViews>
  <sheetFormatPr defaultColWidth="11.421875" defaultRowHeight="12.75"/>
  <cols>
    <col min="1" max="1" width="8.00390625" style="1" customWidth="1"/>
    <col min="2" max="2" width="20.00390625" style="1" customWidth="1"/>
    <col min="3" max="3" width="18.421875" style="1" customWidth="1"/>
    <col min="4" max="4" width="21.28125" style="1" customWidth="1"/>
    <col min="5" max="5" width="9.421875" style="22" customWidth="1"/>
    <col min="6" max="6" width="8.7109375" style="8" customWidth="1"/>
    <col min="7" max="7" width="8.57421875" style="8" customWidth="1"/>
    <col min="8" max="8" width="7.8515625" style="22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20" t="s">
        <v>4</v>
      </c>
      <c r="B2" s="20"/>
      <c r="C2" s="20"/>
      <c r="D2" s="20"/>
      <c r="E2" s="23">
        <v>1</v>
      </c>
      <c r="F2" s="11">
        <v>1</v>
      </c>
      <c r="G2" s="11">
        <v>1</v>
      </c>
      <c r="H2" s="23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3"/>
    </row>
    <row r="3" spans="2:16" ht="12.75">
      <c r="B3" s="12"/>
      <c r="C3" s="12"/>
      <c r="D3" s="12"/>
      <c r="L3" s="21" t="s">
        <v>16</v>
      </c>
      <c r="M3" s="21"/>
      <c r="N3" s="21"/>
      <c r="O3" s="21"/>
      <c r="P3" s="21"/>
    </row>
    <row r="4" spans="1:17" ht="12.75">
      <c r="A4" s="4" t="s">
        <v>0</v>
      </c>
      <c r="B4" s="4" t="s">
        <v>1</v>
      </c>
      <c r="C4" s="4" t="s">
        <v>8</v>
      </c>
      <c r="D4" s="4" t="s">
        <v>2</v>
      </c>
      <c r="E4" s="24" t="s">
        <v>9</v>
      </c>
      <c r="F4" s="7" t="s">
        <v>10</v>
      </c>
      <c r="G4" s="7" t="s">
        <v>11</v>
      </c>
      <c r="H4" s="24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19">
        <v>102</v>
      </c>
      <c r="B5" s="1" t="s">
        <v>47</v>
      </c>
      <c r="C5" s="1" t="s">
        <v>48</v>
      </c>
      <c r="D5" s="1" t="s">
        <v>33</v>
      </c>
      <c r="E5" s="22" t="s">
        <v>101</v>
      </c>
      <c r="F5" s="8" t="s">
        <v>138</v>
      </c>
      <c r="G5" s="8" t="s">
        <v>179</v>
      </c>
      <c r="H5" s="22">
        <v>45.82</v>
      </c>
      <c r="Q5" s="8">
        <f>SUM(E5*$E$2+F5*$F$2+G5*$G$2+H5*$H$2+I5*$I$2+$J$2*J5+K5*$E$2+L5*$F$2+M5*$G$2+N5*$H$2+O5*$I$2+P5*$J$2)</f>
        <v>187.62</v>
      </c>
    </row>
    <row r="6" spans="1:17" ht="12.75">
      <c r="A6" s="1">
        <v>104</v>
      </c>
      <c r="B6" s="1" t="s">
        <v>93</v>
      </c>
      <c r="C6" s="1" t="s">
        <v>94</v>
      </c>
      <c r="D6" s="1" t="s">
        <v>95</v>
      </c>
      <c r="E6" s="22" t="s">
        <v>100</v>
      </c>
      <c r="F6" s="8" t="s">
        <v>139</v>
      </c>
      <c r="G6" s="8" t="s">
        <v>178</v>
      </c>
      <c r="H6" s="22" t="s">
        <v>212</v>
      </c>
      <c r="Q6" s="8">
        <f aca="true" t="shared" si="0" ref="Q6:Q69">SUM(E6*$E$2+F6*$F$2+G6*$G$2+H6*$H$2+I6*$I$2+$J$2*J6+K6*$E$2+L6*$F$2+M6*$G$2+N6*$H$2+O6*$I$2+P6*$J$2)</f>
        <v>186.73</v>
      </c>
    </row>
    <row r="7" spans="1:17" ht="12.75">
      <c r="A7" s="19">
        <v>106</v>
      </c>
      <c r="B7" s="1" t="s">
        <v>49</v>
      </c>
      <c r="C7" s="1" t="s">
        <v>50</v>
      </c>
      <c r="D7" s="1" t="s">
        <v>33</v>
      </c>
      <c r="E7" s="22" t="s">
        <v>103</v>
      </c>
      <c r="F7" s="8" t="s">
        <v>140</v>
      </c>
      <c r="G7" s="8" t="s">
        <v>105</v>
      </c>
      <c r="H7" s="22" t="s">
        <v>213</v>
      </c>
      <c r="Q7" s="8">
        <f t="shared" si="0"/>
        <v>186.71</v>
      </c>
    </row>
    <row r="8" spans="1:17" ht="12.75">
      <c r="A8" s="19">
        <v>107</v>
      </c>
      <c r="B8" s="1" t="s">
        <v>51</v>
      </c>
      <c r="C8" s="1" t="s">
        <v>52</v>
      </c>
      <c r="D8" s="1" t="s">
        <v>53</v>
      </c>
      <c r="E8" s="22" t="s">
        <v>102</v>
      </c>
      <c r="F8" s="8" t="s">
        <v>141</v>
      </c>
      <c r="G8" s="8" t="s">
        <v>180</v>
      </c>
      <c r="H8" s="22" t="s">
        <v>184</v>
      </c>
      <c r="Q8" s="8">
        <f t="shared" si="0"/>
        <v>188.07</v>
      </c>
    </row>
    <row r="9" spans="1:17" ht="12.75">
      <c r="A9" s="19">
        <v>114</v>
      </c>
      <c r="B9" s="1" t="s">
        <v>41</v>
      </c>
      <c r="C9" s="1" t="s">
        <v>42</v>
      </c>
      <c r="D9" s="1" t="s">
        <v>36</v>
      </c>
      <c r="E9" s="22" t="s">
        <v>105</v>
      </c>
      <c r="F9" s="8" t="s">
        <v>142</v>
      </c>
      <c r="G9" s="8" t="s">
        <v>182</v>
      </c>
      <c r="H9" s="22" t="s">
        <v>214</v>
      </c>
      <c r="Q9" s="8">
        <f t="shared" si="0"/>
        <v>188.81</v>
      </c>
    </row>
    <row r="10" spans="1:17" ht="12.75">
      <c r="A10" s="19">
        <v>115</v>
      </c>
      <c r="B10" s="1" t="s">
        <v>43</v>
      </c>
      <c r="C10" s="1" t="s">
        <v>44</v>
      </c>
      <c r="D10" s="1" t="s">
        <v>45</v>
      </c>
      <c r="E10" s="22" t="s">
        <v>104</v>
      </c>
      <c r="F10" s="8" t="s">
        <v>143</v>
      </c>
      <c r="G10" s="8" t="s">
        <v>181</v>
      </c>
      <c r="H10" s="22" t="s">
        <v>215</v>
      </c>
      <c r="Q10" s="8">
        <f t="shared" si="0"/>
        <v>188.3</v>
      </c>
    </row>
    <row r="11" spans="1:17" ht="12.75">
      <c r="A11" s="19">
        <v>129</v>
      </c>
      <c r="B11" s="1" t="s">
        <v>34</v>
      </c>
      <c r="C11" s="1" t="s">
        <v>35</v>
      </c>
      <c r="D11" s="1" t="s">
        <v>36</v>
      </c>
      <c r="E11" s="22" t="s">
        <v>107</v>
      </c>
      <c r="F11" s="8" t="s">
        <v>144</v>
      </c>
      <c r="G11" s="8" t="s">
        <v>184</v>
      </c>
      <c r="H11" s="22" t="s">
        <v>216</v>
      </c>
      <c r="Q11" s="8">
        <f t="shared" si="0"/>
        <v>188.01</v>
      </c>
    </row>
    <row r="12" spans="1:17" ht="12.75">
      <c r="A12" s="19">
        <v>130</v>
      </c>
      <c r="B12" s="1" t="s">
        <v>37</v>
      </c>
      <c r="C12" s="1" t="s">
        <v>24</v>
      </c>
      <c r="D12" s="1" t="s">
        <v>38</v>
      </c>
      <c r="E12" s="22" t="s">
        <v>106</v>
      </c>
      <c r="F12" s="8" t="s">
        <v>145</v>
      </c>
      <c r="G12" s="8" t="s">
        <v>183</v>
      </c>
      <c r="H12" s="22" t="s">
        <v>217</v>
      </c>
      <c r="Q12" s="8">
        <f t="shared" si="0"/>
        <v>187.8</v>
      </c>
    </row>
    <row r="13" spans="1:17" ht="12.75">
      <c r="A13" s="19">
        <v>142</v>
      </c>
      <c r="B13" s="1" t="s">
        <v>23</v>
      </c>
      <c r="C13" s="1" t="s">
        <v>24</v>
      </c>
      <c r="D13" s="1" t="s">
        <v>25</v>
      </c>
      <c r="E13" s="22" t="s">
        <v>109</v>
      </c>
      <c r="F13" s="8" t="s">
        <v>146</v>
      </c>
      <c r="G13" s="8" t="s">
        <v>186</v>
      </c>
      <c r="H13" s="22" t="s">
        <v>171</v>
      </c>
      <c r="Q13" s="8">
        <f t="shared" si="0"/>
        <v>187.23</v>
      </c>
    </row>
    <row r="14" spans="1:17" ht="12.75">
      <c r="A14" s="1">
        <v>152</v>
      </c>
      <c r="B14" s="1" t="s">
        <v>82</v>
      </c>
      <c r="C14" s="1" t="s">
        <v>83</v>
      </c>
      <c r="D14" s="1" t="s">
        <v>84</v>
      </c>
      <c r="E14" s="22" t="s">
        <v>108</v>
      </c>
      <c r="F14" s="8" t="s">
        <v>147</v>
      </c>
      <c r="G14" s="8" t="s">
        <v>185</v>
      </c>
      <c r="H14" s="22" t="s">
        <v>218</v>
      </c>
      <c r="Q14" s="8">
        <f t="shared" si="0"/>
        <v>186.92</v>
      </c>
    </row>
    <row r="15" spans="1:17" ht="12.75">
      <c r="A15" s="1">
        <v>153</v>
      </c>
      <c r="B15" s="16" t="s">
        <v>82</v>
      </c>
      <c r="C15" s="15" t="s">
        <v>87</v>
      </c>
      <c r="D15" s="15" t="s">
        <v>84</v>
      </c>
      <c r="E15" s="22" t="s">
        <v>111</v>
      </c>
      <c r="F15" s="8" t="s">
        <v>148</v>
      </c>
      <c r="G15" s="8" t="s">
        <v>141</v>
      </c>
      <c r="H15" s="22" t="s">
        <v>196</v>
      </c>
      <c r="Q15" s="8">
        <f t="shared" si="0"/>
        <v>186.39</v>
      </c>
    </row>
    <row r="16" spans="1:17" ht="12.75">
      <c r="A16" s="19">
        <v>164</v>
      </c>
      <c r="B16" s="1" t="s">
        <v>39</v>
      </c>
      <c r="C16" s="1" t="s">
        <v>40</v>
      </c>
      <c r="D16" s="1" t="s">
        <v>36</v>
      </c>
      <c r="E16" s="22" t="s">
        <v>110</v>
      </c>
      <c r="F16" s="8" t="s">
        <v>149</v>
      </c>
      <c r="G16" s="8" t="s">
        <v>187</v>
      </c>
      <c r="H16" s="22" t="s">
        <v>219</v>
      </c>
      <c r="Q16" s="8">
        <f t="shared" si="0"/>
        <v>188.93</v>
      </c>
    </row>
    <row r="17" spans="1:17" ht="12.75">
      <c r="A17" s="19">
        <v>186</v>
      </c>
      <c r="B17" s="1" t="s">
        <v>31</v>
      </c>
      <c r="C17" s="1" t="s">
        <v>32</v>
      </c>
      <c r="D17" s="1" t="s">
        <v>33</v>
      </c>
      <c r="E17" s="22" t="s">
        <v>112</v>
      </c>
      <c r="F17" s="8" t="s">
        <v>150</v>
      </c>
      <c r="G17" s="8" t="s">
        <v>188</v>
      </c>
      <c r="H17" s="22" t="s">
        <v>220</v>
      </c>
      <c r="Q17" s="8">
        <f t="shared" si="0"/>
        <v>188.55</v>
      </c>
    </row>
    <row r="18" spans="1:17" ht="12.75">
      <c r="A18" s="19">
        <v>190</v>
      </c>
      <c r="B18" s="1" t="s">
        <v>80</v>
      </c>
      <c r="C18" s="1" t="s">
        <v>81</v>
      </c>
      <c r="D18" s="1" t="s">
        <v>33</v>
      </c>
      <c r="E18" s="22" t="s">
        <v>113</v>
      </c>
      <c r="F18" s="8" t="s">
        <v>151</v>
      </c>
      <c r="G18" s="8" t="s">
        <v>189</v>
      </c>
      <c r="H18" s="22">
        <v>62.89</v>
      </c>
      <c r="Q18" s="8">
        <f t="shared" si="0"/>
        <v>212.8</v>
      </c>
    </row>
    <row r="19" spans="1:17" ht="12.75">
      <c r="A19" s="19">
        <v>302</v>
      </c>
      <c r="B19" s="1" t="s">
        <v>70</v>
      </c>
      <c r="C19" s="1" t="s">
        <v>30</v>
      </c>
      <c r="D19" s="1" t="s">
        <v>33</v>
      </c>
      <c r="E19" s="22" t="s">
        <v>115</v>
      </c>
      <c r="F19" s="8" t="s">
        <v>152</v>
      </c>
      <c r="G19" s="8" t="s">
        <v>190</v>
      </c>
      <c r="H19" s="22" t="s">
        <v>135</v>
      </c>
      <c r="Q19" s="8">
        <f t="shared" si="0"/>
        <v>177.74</v>
      </c>
    </row>
    <row r="20" spans="1:17" ht="12.75">
      <c r="A20" s="1">
        <v>303</v>
      </c>
      <c r="B20" s="1" t="s">
        <v>90</v>
      </c>
      <c r="C20" s="1" t="s">
        <v>32</v>
      </c>
      <c r="D20" s="1" t="s">
        <v>91</v>
      </c>
      <c r="E20" s="22" t="s">
        <v>114</v>
      </c>
      <c r="F20" s="8" t="s">
        <v>153</v>
      </c>
      <c r="G20" s="8" t="s">
        <v>176</v>
      </c>
      <c r="H20" s="22" t="s">
        <v>221</v>
      </c>
      <c r="Q20" s="8">
        <f t="shared" si="0"/>
        <v>174.7</v>
      </c>
    </row>
    <row r="21" spans="1:17" ht="12.75">
      <c r="A21" s="19">
        <v>304</v>
      </c>
      <c r="B21" s="1" t="s">
        <v>74</v>
      </c>
      <c r="C21" s="1" t="s">
        <v>27</v>
      </c>
      <c r="D21" s="1" t="s">
        <v>46</v>
      </c>
      <c r="E21" s="22" t="s">
        <v>116</v>
      </c>
      <c r="F21" s="8" t="s">
        <v>154</v>
      </c>
      <c r="G21" s="8" t="s">
        <v>192</v>
      </c>
      <c r="H21" s="22">
        <v>42.92</v>
      </c>
      <c r="Q21" s="8">
        <f t="shared" si="0"/>
        <v>173.92</v>
      </c>
    </row>
    <row r="22" spans="1:17" ht="12.75">
      <c r="A22" s="1">
        <v>311</v>
      </c>
      <c r="B22" s="1" t="s">
        <v>85</v>
      </c>
      <c r="C22" s="1" t="s">
        <v>86</v>
      </c>
      <c r="D22" s="1" t="s">
        <v>84</v>
      </c>
      <c r="E22" s="22" t="s">
        <v>117</v>
      </c>
      <c r="F22" s="8" t="s">
        <v>155</v>
      </c>
      <c r="G22" s="8" t="s">
        <v>191</v>
      </c>
      <c r="H22" s="22" t="s">
        <v>222</v>
      </c>
      <c r="Q22" s="8">
        <f t="shared" si="0"/>
        <v>178.03</v>
      </c>
    </row>
    <row r="23" spans="1:17" ht="12.75">
      <c r="A23" s="19">
        <v>313</v>
      </c>
      <c r="B23" s="1" t="s">
        <v>97</v>
      </c>
      <c r="C23" s="1" t="s">
        <v>99</v>
      </c>
      <c r="D23" s="1" t="s">
        <v>46</v>
      </c>
      <c r="E23" s="22" t="s">
        <v>119</v>
      </c>
      <c r="F23" s="8" t="s">
        <v>156</v>
      </c>
      <c r="G23" s="8" t="s">
        <v>194</v>
      </c>
      <c r="H23" s="22" t="s">
        <v>137</v>
      </c>
      <c r="Q23" s="8">
        <f t="shared" si="0"/>
        <v>177.24</v>
      </c>
    </row>
    <row r="24" spans="1:17" ht="12.75">
      <c r="A24" s="19">
        <v>314</v>
      </c>
      <c r="B24" s="1" t="s">
        <v>64</v>
      </c>
      <c r="C24" s="1" t="s">
        <v>65</v>
      </c>
      <c r="D24" s="1" t="s">
        <v>53</v>
      </c>
      <c r="E24" s="22" t="s">
        <v>118</v>
      </c>
      <c r="F24" s="8" t="s">
        <v>157</v>
      </c>
      <c r="G24" s="8" t="s">
        <v>193</v>
      </c>
      <c r="H24" s="22" t="s">
        <v>119</v>
      </c>
      <c r="Q24" s="8">
        <f t="shared" si="0"/>
        <v>177.56</v>
      </c>
    </row>
    <row r="25" spans="1:17" ht="12.75">
      <c r="A25" s="19">
        <v>315</v>
      </c>
      <c r="B25" s="1" t="s">
        <v>72</v>
      </c>
      <c r="C25" s="1" t="s">
        <v>73</v>
      </c>
      <c r="D25" s="1" t="s">
        <v>46</v>
      </c>
      <c r="E25" s="22" t="s">
        <v>121</v>
      </c>
      <c r="F25" s="8" t="s">
        <v>158</v>
      </c>
      <c r="G25" s="8" t="s">
        <v>196</v>
      </c>
      <c r="H25" s="22" t="s">
        <v>224</v>
      </c>
      <c r="Q25" s="8">
        <f t="shared" si="0"/>
        <v>181.47</v>
      </c>
    </row>
    <row r="26" spans="1:17" ht="12.75">
      <c r="A26" s="19">
        <v>319</v>
      </c>
      <c r="B26" s="1" t="s">
        <v>71</v>
      </c>
      <c r="C26" s="1" t="s">
        <v>28</v>
      </c>
      <c r="D26" s="1" t="s">
        <v>33</v>
      </c>
      <c r="E26" s="22" t="s">
        <v>120</v>
      </c>
      <c r="F26" s="8" t="s">
        <v>159</v>
      </c>
      <c r="G26" s="8" t="s">
        <v>195</v>
      </c>
      <c r="H26" s="22" t="s">
        <v>223</v>
      </c>
      <c r="Q26" s="8">
        <f t="shared" si="0"/>
        <v>176.81</v>
      </c>
    </row>
    <row r="27" spans="1:17" ht="12.75">
      <c r="A27" s="19">
        <v>320</v>
      </c>
      <c r="B27" s="1" t="s">
        <v>55</v>
      </c>
      <c r="C27" s="1" t="s">
        <v>56</v>
      </c>
      <c r="D27" s="1" t="s">
        <v>54</v>
      </c>
      <c r="E27" s="22" t="s">
        <v>122</v>
      </c>
      <c r="F27" s="8" t="s">
        <v>160</v>
      </c>
      <c r="G27" s="8" t="s">
        <v>130</v>
      </c>
      <c r="H27" s="22" t="s">
        <v>225</v>
      </c>
      <c r="Q27" s="8">
        <f t="shared" si="0"/>
        <v>172.01</v>
      </c>
    </row>
    <row r="28" spans="1:17" ht="12.75">
      <c r="A28" s="19">
        <v>323</v>
      </c>
      <c r="B28" s="1" t="s">
        <v>41</v>
      </c>
      <c r="C28" s="1" t="s">
        <v>61</v>
      </c>
      <c r="D28" s="1" t="s">
        <v>36</v>
      </c>
      <c r="E28" s="22" t="s">
        <v>123</v>
      </c>
      <c r="F28" s="8" t="s">
        <v>161</v>
      </c>
      <c r="G28" s="8" t="s">
        <v>133</v>
      </c>
      <c r="H28" s="22" t="s">
        <v>226</v>
      </c>
      <c r="Q28" s="8">
        <f t="shared" si="0"/>
        <v>178.18</v>
      </c>
    </row>
    <row r="29" spans="1:17" ht="12.75">
      <c r="A29" s="1">
        <v>325</v>
      </c>
      <c r="B29" s="1" t="s">
        <v>97</v>
      </c>
      <c r="C29" s="1" t="s">
        <v>98</v>
      </c>
      <c r="D29" s="1" t="s">
        <v>46</v>
      </c>
      <c r="E29" s="22" t="s">
        <v>125</v>
      </c>
      <c r="F29" s="8" t="s">
        <v>162</v>
      </c>
      <c r="G29" s="8" t="s">
        <v>198</v>
      </c>
      <c r="H29" s="22" t="s">
        <v>118</v>
      </c>
      <c r="Q29" s="8">
        <f t="shared" si="0"/>
        <v>177.11</v>
      </c>
    </row>
    <row r="30" spans="1:17" ht="12.75">
      <c r="A30" s="19">
        <v>327</v>
      </c>
      <c r="B30" s="1" t="s">
        <v>29</v>
      </c>
      <c r="C30" s="1" t="s">
        <v>30</v>
      </c>
      <c r="D30" s="1" t="s">
        <v>25</v>
      </c>
      <c r="E30" s="22" t="s">
        <v>124</v>
      </c>
      <c r="F30" s="8" t="s">
        <v>163</v>
      </c>
      <c r="G30" s="8" t="s">
        <v>197</v>
      </c>
      <c r="H30" s="22" t="s">
        <v>165</v>
      </c>
      <c r="Q30" s="8">
        <f t="shared" si="0"/>
        <v>178.25</v>
      </c>
    </row>
    <row r="31" spans="1:17" ht="12.75">
      <c r="A31" s="19">
        <v>328</v>
      </c>
      <c r="B31" s="1" t="s">
        <v>26</v>
      </c>
      <c r="C31" s="1" t="s">
        <v>69</v>
      </c>
      <c r="D31" s="1" t="s">
        <v>33</v>
      </c>
      <c r="E31" s="22" t="s">
        <v>127</v>
      </c>
      <c r="F31" s="8" t="s">
        <v>164</v>
      </c>
      <c r="G31" s="8" t="s">
        <v>200</v>
      </c>
      <c r="H31" s="22" t="s">
        <v>227</v>
      </c>
      <c r="Q31" s="8">
        <f t="shared" si="0"/>
        <v>178.53</v>
      </c>
    </row>
    <row r="32" spans="1:17" ht="12.75">
      <c r="A32" s="19">
        <v>330</v>
      </c>
      <c r="B32" s="1" t="s">
        <v>34</v>
      </c>
      <c r="C32" s="1" t="s">
        <v>52</v>
      </c>
      <c r="D32" s="1" t="s">
        <v>36</v>
      </c>
      <c r="E32" s="22" t="s">
        <v>126</v>
      </c>
      <c r="F32" s="8" t="s">
        <v>165</v>
      </c>
      <c r="G32" s="8" t="s">
        <v>199</v>
      </c>
      <c r="H32" s="22" t="s">
        <v>165</v>
      </c>
      <c r="Q32" s="8">
        <f t="shared" si="0"/>
        <v>178.56</v>
      </c>
    </row>
    <row r="33" spans="1:17" ht="12.75">
      <c r="A33" s="19">
        <v>332</v>
      </c>
      <c r="B33" s="1" t="s">
        <v>62</v>
      </c>
      <c r="C33" s="1" t="s">
        <v>63</v>
      </c>
      <c r="D33" s="1" t="s">
        <v>46</v>
      </c>
      <c r="E33" s="22" t="s">
        <v>129</v>
      </c>
      <c r="F33" s="8" t="s">
        <v>166</v>
      </c>
      <c r="G33" s="8" t="s">
        <v>155</v>
      </c>
      <c r="H33" s="22" t="s">
        <v>197</v>
      </c>
      <c r="Q33" s="8">
        <f t="shared" si="0"/>
        <v>177.3</v>
      </c>
    </row>
    <row r="34" spans="1:17" ht="12.75">
      <c r="A34" s="19">
        <v>333</v>
      </c>
      <c r="B34" s="1" t="s">
        <v>66</v>
      </c>
      <c r="C34" s="1" t="s">
        <v>67</v>
      </c>
      <c r="D34" s="1" t="s">
        <v>53</v>
      </c>
      <c r="E34" s="22" t="s">
        <v>128</v>
      </c>
      <c r="F34" s="8" t="s">
        <v>167</v>
      </c>
      <c r="G34" s="8" t="s">
        <v>201</v>
      </c>
      <c r="H34" s="22" t="s">
        <v>134</v>
      </c>
      <c r="Q34" s="8">
        <f t="shared" si="0"/>
        <v>179.15</v>
      </c>
    </row>
    <row r="35" spans="1:17" ht="12.75">
      <c r="A35" s="1">
        <v>335</v>
      </c>
      <c r="B35" s="12" t="s">
        <v>88</v>
      </c>
      <c r="C35" s="12" t="s">
        <v>89</v>
      </c>
      <c r="D35" s="12" t="s">
        <v>33</v>
      </c>
      <c r="E35" s="22">
        <v>44.56</v>
      </c>
      <c r="F35" s="8" t="s">
        <v>168</v>
      </c>
      <c r="G35" s="8" t="s">
        <v>202</v>
      </c>
      <c r="H35" s="22" t="s">
        <v>228</v>
      </c>
      <c r="Q35" s="8">
        <f t="shared" si="0"/>
        <v>175.97</v>
      </c>
    </row>
    <row r="36" spans="1:17" ht="12.75">
      <c r="A36" s="19">
        <v>342</v>
      </c>
      <c r="B36" s="1" t="s">
        <v>47</v>
      </c>
      <c r="C36" s="1" t="s">
        <v>68</v>
      </c>
      <c r="D36" s="1" t="s">
        <v>33</v>
      </c>
      <c r="E36" s="22" t="s">
        <v>130</v>
      </c>
      <c r="F36" s="8" t="s">
        <v>169</v>
      </c>
      <c r="G36" s="8" t="s">
        <v>195</v>
      </c>
      <c r="H36" s="22" t="s">
        <v>203</v>
      </c>
      <c r="Q36" s="8">
        <f t="shared" si="0"/>
        <v>176.74</v>
      </c>
    </row>
    <row r="37" spans="1:17" ht="12.75">
      <c r="A37" s="19">
        <v>357</v>
      </c>
      <c r="B37" s="1" t="s">
        <v>57</v>
      </c>
      <c r="C37" s="1" t="s">
        <v>58</v>
      </c>
      <c r="D37" s="1" t="s">
        <v>54</v>
      </c>
      <c r="E37" s="22" t="s">
        <v>131</v>
      </c>
      <c r="F37" s="8" t="s">
        <v>170</v>
      </c>
      <c r="G37" s="8" t="s">
        <v>204</v>
      </c>
      <c r="H37" s="22" t="s">
        <v>229</v>
      </c>
      <c r="Q37" s="8">
        <f t="shared" si="0"/>
        <v>177.87</v>
      </c>
    </row>
    <row r="38" spans="1:17" ht="12.75">
      <c r="A38" s="19">
        <v>362</v>
      </c>
      <c r="B38" s="1" t="s">
        <v>59</v>
      </c>
      <c r="C38" s="1" t="s">
        <v>60</v>
      </c>
      <c r="D38" s="1" t="s">
        <v>36</v>
      </c>
      <c r="E38" s="22" t="s">
        <v>125</v>
      </c>
      <c r="F38" s="8" t="s">
        <v>171</v>
      </c>
      <c r="G38" s="8" t="s">
        <v>203</v>
      </c>
      <c r="H38" s="22" t="s">
        <v>230</v>
      </c>
      <c r="Q38" s="8">
        <f t="shared" si="0"/>
        <v>180.98</v>
      </c>
    </row>
    <row r="39" spans="1:17" ht="12.75">
      <c r="A39" s="1">
        <v>369</v>
      </c>
      <c r="B39" s="1" t="s">
        <v>80</v>
      </c>
      <c r="C39" s="1" t="s">
        <v>92</v>
      </c>
      <c r="D39" s="1" t="s">
        <v>33</v>
      </c>
      <c r="E39" s="22" t="s">
        <v>132</v>
      </c>
      <c r="F39" s="8" t="s">
        <v>172</v>
      </c>
      <c r="G39" s="8" t="s">
        <v>205</v>
      </c>
      <c r="H39" s="22" t="s">
        <v>142</v>
      </c>
      <c r="Q39" s="8">
        <f t="shared" si="0"/>
        <v>187.69</v>
      </c>
    </row>
    <row r="40" spans="1:17" ht="12.75">
      <c r="A40" s="19">
        <v>503</v>
      </c>
      <c r="B40" s="1" t="s">
        <v>51</v>
      </c>
      <c r="C40" s="1" t="s">
        <v>79</v>
      </c>
      <c r="D40" s="1" t="s">
        <v>53</v>
      </c>
      <c r="E40" s="22" t="s">
        <v>134</v>
      </c>
      <c r="F40" s="8" t="s">
        <v>165</v>
      </c>
      <c r="G40" s="8" t="s">
        <v>207</v>
      </c>
      <c r="H40" s="22" t="s">
        <v>121</v>
      </c>
      <c r="Q40" s="8">
        <f t="shared" si="0"/>
        <v>182.39</v>
      </c>
    </row>
    <row r="41" spans="1:17" ht="12.75">
      <c r="A41" s="19">
        <v>505</v>
      </c>
      <c r="B41" s="1" t="s">
        <v>57</v>
      </c>
      <c r="C41" s="1" t="s">
        <v>75</v>
      </c>
      <c r="D41" s="1" t="s">
        <v>54</v>
      </c>
      <c r="E41" s="22" t="s">
        <v>133</v>
      </c>
      <c r="F41" s="8" t="s">
        <v>173</v>
      </c>
      <c r="G41" s="8" t="s">
        <v>206</v>
      </c>
      <c r="H41" s="22" t="s">
        <v>231</v>
      </c>
      <c r="Q41" s="8">
        <f t="shared" si="0"/>
        <v>178.94</v>
      </c>
    </row>
    <row r="42" spans="1:17" ht="12.75">
      <c r="A42" s="19">
        <v>507</v>
      </c>
      <c r="B42" s="1" t="s">
        <v>41</v>
      </c>
      <c r="C42" s="1" t="s">
        <v>78</v>
      </c>
      <c r="D42" s="1" t="s">
        <v>36</v>
      </c>
      <c r="E42" s="22" t="s">
        <v>127</v>
      </c>
      <c r="F42" s="8" t="s">
        <v>174</v>
      </c>
      <c r="G42" s="8" t="s">
        <v>209</v>
      </c>
      <c r="H42" s="22" t="s">
        <v>194</v>
      </c>
      <c r="Q42" s="8">
        <f t="shared" si="0"/>
        <v>179.73</v>
      </c>
    </row>
    <row r="43" spans="1:17" ht="12.75">
      <c r="A43" s="19">
        <v>513</v>
      </c>
      <c r="B43" s="1" t="s">
        <v>76</v>
      </c>
      <c r="C43" s="1" t="s">
        <v>77</v>
      </c>
      <c r="D43" s="1" t="s">
        <v>54</v>
      </c>
      <c r="E43" s="22" t="s">
        <v>135</v>
      </c>
      <c r="F43" s="8" t="s">
        <v>175</v>
      </c>
      <c r="G43" s="8" t="s">
        <v>208</v>
      </c>
      <c r="H43" s="22" t="s">
        <v>175</v>
      </c>
      <c r="Q43" s="8">
        <f t="shared" si="0"/>
        <v>179.27</v>
      </c>
    </row>
    <row r="44" spans="1:17" ht="12.75">
      <c r="A44" s="1">
        <v>517</v>
      </c>
      <c r="B44" s="1" t="s">
        <v>70</v>
      </c>
      <c r="C44" s="1" t="s">
        <v>30</v>
      </c>
      <c r="D44" s="1" t="s">
        <v>33</v>
      </c>
      <c r="E44" s="22" t="s">
        <v>136</v>
      </c>
      <c r="F44" s="8" t="s">
        <v>177</v>
      </c>
      <c r="G44" s="8" t="s">
        <v>210</v>
      </c>
      <c r="H44" s="22" t="s">
        <v>161</v>
      </c>
      <c r="Q44" s="8">
        <f t="shared" si="0"/>
        <v>177.38</v>
      </c>
    </row>
    <row r="45" spans="1:17" ht="12.75">
      <c r="A45" s="1">
        <v>601</v>
      </c>
      <c r="B45" s="12" t="s">
        <v>66</v>
      </c>
      <c r="C45" s="12" t="s">
        <v>96</v>
      </c>
      <c r="D45" s="12" t="s">
        <v>53</v>
      </c>
      <c r="E45" s="22" t="s">
        <v>137</v>
      </c>
      <c r="F45" s="8" t="s">
        <v>176</v>
      </c>
      <c r="G45" s="8" t="s">
        <v>211</v>
      </c>
      <c r="H45" s="22">
        <v>43.39</v>
      </c>
      <c r="Q45" s="8">
        <f t="shared" si="0"/>
        <v>174.95</v>
      </c>
    </row>
    <row r="47" ht="12.75">
      <c r="A47" s="19"/>
    </row>
    <row r="48" ht="12.75">
      <c r="A48" s="19"/>
    </row>
    <row r="49" spans="1:17" ht="12.75">
      <c r="A49" s="19"/>
      <c r="Q49" s="8">
        <f t="shared" si="0"/>
        <v>0</v>
      </c>
    </row>
    <row r="50" spans="1:17" ht="12.75">
      <c r="A50" s="19"/>
      <c r="Q50" s="8">
        <f t="shared" si="0"/>
        <v>0</v>
      </c>
    </row>
    <row r="51" ht="12.75">
      <c r="A51" s="19"/>
    </row>
    <row r="52" ht="12.75">
      <c r="Q52" s="8">
        <f t="shared" si="0"/>
        <v>0</v>
      </c>
    </row>
    <row r="53" spans="1:17" ht="12.75">
      <c r="A53" s="19"/>
      <c r="Q53" s="8">
        <f t="shared" si="0"/>
        <v>0</v>
      </c>
    </row>
    <row r="54" ht="12.75">
      <c r="A54" s="19"/>
    </row>
    <row r="55" spans="1:17" ht="12.75">
      <c r="A55" s="19"/>
      <c r="Q55" s="8">
        <f t="shared" si="0"/>
        <v>0</v>
      </c>
    </row>
    <row r="56" ht="12.75">
      <c r="A56" s="19"/>
    </row>
    <row r="57" spans="1:17" ht="12.75">
      <c r="A57" s="19"/>
      <c r="Q57" s="8">
        <f t="shared" si="0"/>
        <v>0</v>
      </c>
    </row>
    <row r="58" ht="12.75">
      <c r="Q58" s="8">
        <f t="shared" si="0"/>
        <v>0</v>
      </c>
    </row>
    <row r="59" spans="1:17" ht="12.75">
      <c r="A59" s="19"/>
      <c r="Q59" s="8">
        <f t="shared" si="0"/>
        <v>0</v>
      </c>
    </row>
    <row r="60" ht="12.75">
      <c r="A60" s="19"/>
    </row>
    <row r="61" ht="12.75">
      <c r="Q61" s="8">
        <f t="shared" si="0"/>
        <v>0</v>
      </c>
    </row>
    <row r="62" ht="12.75">
      <c r="Q62" s="8">
        <f t="shared" si="0"/>
        <v>0</v>
      </c>
    </row>
    <row r="63" spans="2:17" ht="12.75">
      <c r="B63" s="17"/>
      <c r="C63" s="18"/>
      <c r="D63" s="18"/>
      <c r="Q63" s="8">
        <f t="shared" si="0"/>
        <v>0</v>
      </c>
    </row>
    <row r="64" ht="12.75">
      <c r="Q64" s="8">
        <f t="shared" si="0"/>
        <v>0</v>
      </c>
    </row>
    <row r="65" spans="2:17" ht="12.75">
      <c r="B65" s="12"/>
      <c r="C65" s="12"/>
      <c r="D65" s="12"/>
      <c r="Q65" s="8">
        <f t="shared" si="0"/>
        <v>0</v>
      </c>
    </row>
    <row r="66" spans="2:17" ht="12.75">
      <c r="B66" s="12"/>
      <c r="C66" s="12"/>
      <c r="D66" s="12"/>
      <c r="Q66" s="8">
        <f t="shared" si="0"/>
        <v>0</v>
      </c>
    </row>
    <row r="67" spans="2:17" ht="12.75">
      <c r="B67" s="12"/>
      <c r="C67" s="12"/>
      <c r="D67" s="12"/>
      <c r="Q67" s="8">
        <f t="shared" si="0"/>
        <v>0</v>
      </c>
    </row>
    <row r="68" spans="2:17" ht="12.75">
      <c r="B68" s="17"/>
      <c r="C68" s="18"/>
      <c r="D68" s="18"/>
      <c r="Q68" s="8">
        <f t="shared" si="0"/>
        <v>0</v>
      </c>
    </row>
    <row r="69" spans="2:17" ht="12.75">
      <c r="B69" s="14"/>
      <c r="C69" s="15"/>
      <c r="D69" s="15"/>
      <c r="Q69" s="8">
        <f t="shared" si="0"/>
        <v>0</v>
      </c>
    </row>
    <row r="70" ht="12.75">
      <c r="Q70" s="8">
        <f aca="true" t="shared" si="1" ref="Q70:Q133">SUM(E70*$E$2+F70*$F$2+G70*$G$2+H70*$H$2+I70*$I$2+$J$2*J70+K70*$E$2+L70*$F$2+M70*$G$2+N70*$H$2+O70*$I$2+P70*$J$2)</f>
        <v>0</v>
      </c>
    </row>
    <row r="71" ht="12.75">
      <c r="Q71" s="8">
        <f t="shared" si="1"/>
        <v>0</v>
      </c>
    </row>
    <row r="72" ht="12.75">
      <c r="Q72" s="8">
        <f t="shared" si="1"/>
        <v>0</v>
      </c>
    </row>
    <row r="73" spans="2:17" ht="12.75">
      <c r="B73" s="14"/>
      <c r="C73" s="15"/>
      <c r="D73" s="15"/>
      <c r="Q73" s="8">
        <f t="shared" si="1"/>
        <v>0</v>
      </c>
    </row>
    <row r="74" ht="12.75">
      <c r="Q74" s="8">
        <f t="shared" si="1"/>
        <v>0</v>
      </c>
    </row>
    <row r="75" ht="12.75">
      <c r="Q75" s="8">
        <f t="shared" si="1"/>
        <v>0</v>
      </c>
    </row>
    <row r="76" spans="2:17" ht="12.75">
      <c r="B76" s="14"/>
      <c r="C76" s="15"/>
      <c r="D76" s="15"/>
      <c r="Q76" s="8">
        <f t="shared" si="1"/>
        <v>0</v>
      </c>
    </row>
    <row r="77" ht="12.75">
      <c r="Q77" s="8">
        <f t="shared" si="1"/>
        <v>0</v>
      </c>
    </row>
    <row r="78" ht="12.75">
      <c r="Q78" s="8">
        <f t="shared" si="1"/>
        <v>0</v>
      </c>
    </row>
    <row r="79" ht="12.75">
      <c r="Q79" s="8">
        <f t="shared" si="1"/>
        <v>0</v>
      </c>
    </row>
    <row r="80" ht="12.75">
      <c r="Q80" s="8">
        <f t="shared" si="1"/>
        <v>0</v>
      </c>
    </row>
    <row r="81" spans="2:17" ht="12.75">
      <c r="B81" s="17"/>
      <c r="C81" s="18"/>
      <c r="D81" s="18"/>
      <c r="Q81" s="8">
        <f t="shared" si="1"/>
        <v>0</v>
      </c>
    </row>
    <row r="82" ht="12.75">
      <c r="Q82" s="8">
        <f t="shared" si="1"/>
        <v>0</v>
      </c>
    </row>
    <row r="83" spans="2:17" ht="12.75">
      <c r="B83" s="12"/>
      <c r="C83" s="12"/>
      <c r="D83" s="12"/>
      <c r="Q83" s="8">
        <f t="shared" si="1"/>
        <v>0</v>
      </c>
    </row>
    <row r="84" ht="12.75">
      <c r="Q84" s="8">
        <f t="shared" si="1"/>
        <v>0</v>
      </c>
    </row>
    <row r="85" ht="12.75">
      <c r="Q85" s="8">
        <f t="shared" si="1"/>
        <v>0</v>
      </c>
    </row>
    <row r="86" ht="12.75">
      <c r="Q86" s="8">
        <f t="shared" si="1"/>
        <v>0</v>
      </c>
    </row>
    <row r="87" ht="12.75">
      <c r="Q87" s="8">
        <f t="shared" si="1"/>
        <v>0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t="shared" si="1"/>
        <v>0</v>
      </c>
    </row>
    <row r="127" ht="12.75">
      <c r="Q127" s="8">
        <f t="shared" si="1"/>
        <v>0</v>
      </c>
    </row>
    <row r="128" ht="12.75">
      <c r="Q128" s="8">
        <f t="shared" si="1"/>
        <v>0</v>
      </c>
    </row>
    <row r="129" ht="12.75">
      <c r="Q129" s="8">
        <f t="shared" si="1"/>
        <v>0</v>
      </c>
    </row>
    <row r="130" ht="12.75">
      <c r="Q130" s="8">
        <f t="shared" si="1"/>
        <v>0</v>
      </c>
    </row>
    <row r="131" ht="12.75">
      <c r="Q131" s="8">
        <f t="shared" si="1"/>
        <v>0</v>
      </c>
    </row>
    <row r="132" ht="12.75">
      <c r="Q132" s="8">
        <f t="shared" si="1"/>
        <v>0</v>
      </c>
    </row>
    <row r="133" ht="12.75">
      <c r="Q133" s="8">
        <f t="shared" si="1"/>
        <v>0</v>
      </c>
    </row>
    <row r="134" ht="12.75">
      <c r="Q134" s="8">
        <f aca="true" t="shared" si="2" ref="Q134:Q197">SUM(E134*$E$2+F134*$F$2+G134*$G$2+H134*$H$2+I134*$I$2+$J$2*J134+K134*$E$2+L134*$F$2+M134*$G$2+N134*$H$2+O134*$I$2+P134*$J$2)</f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t="shared" si="2"/>
        <v>0</v>
      </c>
    </row>
    <row r="191" ht="12.75">
      <c r="Q191" s="8">
        <f t="shared" si="2"/>
        <v>0</v>
      </c>
    </row>
    <row r="192" ht="12.75">
      <c r="Q192" s="8">
        <f t="shared" si="2"/>
        <v>0</v>
      </c>
    </row>
    <row r="193" ht="12.75">
      <c r="Q193" s="8">
        <f t="shared" si="2"/>
        <v>0</v>
      </c>
    </row>
    <row r="194" ht="12.75">
      <c r="Q194" s="8">
        <f t="shared" si="2"/>
        <v>0</v>
      </c>
    </row>
    <row r="195" ht="12.75">
      <c r="Q195" s="8">
        <f t="shared" si="2"/>
        <v>0</v>
      </c>
    </row>
    <row r="196" ht="12.75">
      <c r="Q196" s="8">
        <f t="shared" si="2"/>
        <v>0</v>
      </c>
    </row>
    <row r="197" ht="12.75">
      <c r="Q197" s="8">
        <f t="shared" si="2"/>
        <v>0</v>
      </c>
    </row>
    <row r="198" ht="12.75">
      <c r="Q198" s="8">
        <f aca="true" t="shared" si="3" ref="Q198:Q261">SUM(E198*$E$2+F198*$F$2+G198*$G$2+H198*$H$2+I198*$I$2+$J$2*J198+K198*$E$2+L198*$F$2+M198*$G$2+N198*$H$2+O198*$I$2+P198*$J$2)</f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t="shared" si="3"/>
        <v>0</v>
      </c>
    </row>
    <row r="262" ht="12.75">
      <c r="Q262" s="8">
        <f aca="true" t="shared" si="4" ref="Q262:Q300">SUM(E262*$E$2+F262*$F$2+G262*$G$2+H262*$H$2+I262*$I$2+$J$2*J262+K262*$E$2+L262*$F$2+M262*$G$2+N262*$H$2+O262*$I$2+P262*$J$2)</f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  <row r="300" ht="12.75">
      <c r="Q300" s="8">
        <f t="shared" si="4"/>
        <v>0</v>
      </c>
    </row>
  </sheetData>
  <autoFilter ref="A4:Q300"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34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MIN(F8:F12)</f>
        <v>0</v>
      </c>
      <c r="G5" s="10">
        <f t="shared" si="0"/>
        <v>0</v>
      </c>
      <c r="H5" s="10">
        <f t="shared" si="0"/>
        <v>0</v>
      </c>
      <c r="I5" s="10">
        <f t="shared" si="0"/>
        <v>45.82</v>
      </c>
      <c r="J5" s="10">
        <f t="shared" si="0"/>
        <v>0</v>
      </c>
      <c r="K5" s="10">
        <f t="shared" si="0"/>
        <v>0</v>
      </c>
    </row>
    <row r="6" spans="12:17" ht="12.75">
      <c r="L6" s="21" t="s">
        <v>16</v>
      </c>
      <c r="M6" s="21"/>
      <c r="N6" s="21"/>
      <c r="O6" s="21"/>
      <c r="P6" s="21"/>
      <c r="Q6" s="21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9">
        <v>106</v>
      </c>
      <c r="C8" s="2" t="str">
        <f>+VLOOKUP($B8,Gesamt!$A$5:$D$300,2,FALSE)</f>
        <v>Schütt</v>
      </c>
      <c r="D8" s="2" t="str">
        <f>+VLOOKUP($B8,Gesamt!$A$5:$D$300,3,FALSE)</f>
        <v>Jannik</v>
      </c>
      <c r="E8" s="1" t="str">
        <f>+VLOOKUP($B8,Gesamt!$A$5:$D$300,4,FALSE)</f>
        <v>Kerpen</v>
      </c>
      <c r="F8" s="10" t="str">
        <f>+VLOOKUP($B8,Gesamt!$A$5:$F$300,5,FALSE)</f>
        <v>47,56</v>
      </c>
      <c r="G8" s="10" t="str">
        <f>+VLOOKUP($B8,Gesamt!$A$5:$G$300,6,FALSE)</f>
        <v>45,92</v>
      </c>
      <c r="H8" s="10" t="str">
        <f>+VLOOKUP($B8,Gesamt!$A$5:$H$300,7,FALSE)</f>
        <v>47,57</v>
      </c>
      <c r="I8" s="10" t="str">
        <f>+VLOOKUP($B8,Gesamt!$A$5:$I$300,8,FALSE)</f>
        <v>45,66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186.71</v>
      </c>
      <c r="S8" s="8">
        <f>IF(R8&gt;0,R8*-1,-1000)</f>
        <v>-186.71</v>
      </c>
    </row>
    <row r="9" spans="1:19" ht="12.75">
      <c r="A9" s="1">
        <f>IF(R9&gt;0,RANK(S9,S:S),0)</f>
        <v>2</v>
      </c>
      <c r="B9" s="19">
        <v>102</v>
      </c>
      <c r="C9" s="2" t="str">
        <f>+VLOOKUP($B9,Gesamt!$A$5:$D$300,2,FALSE)</f>
        <v>Nickel</v>
      </c>
      <c r="D9" s="2" t="str">
        <f>+VLOOKUP($B9,Gesamt!$A$5:$D$300,3,FALSE)</f>
        <v>Philipp</v>
      </c>
      <c r="E9" s="1" t="str">
        <f>+VLOOKUP($B9,Gesamt!$A$5:$D$300,4,FALSE)</f>
        <v>Kerpen</v>
      </c>
      <c r="F9" s="10" t="str">
        <f>+VLOOKUP($B9,Gesamt!$A$5:$F$300,5,FALSE)</f>
        <v>48,06</v>
      </c>
      <c r="G9" s="10" t="str">
        <f>+VLOOKUP($B9,Gesamt!$A$5:$G$300,6,FALSE)</f>
        <v>46,26</v>
      </c>
      <c r="H9" s="10" t="str">
        <f>+VLOOKUP($B9,Gesamt!$A$5:$H$300,7,FALSE)</f>
        <v>47,48</v>
      </c>
      <c r="I9" s="10">
        <f>+VLOOKUP($B9,Gesamt!$A$5:$I$300,8,FALSE)</f>
        <v>45.82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187.62</v>
      </c>
      <c r="S9" s="8">
        <f>IF(R9&gt;0,R9*-1,-1000)</f>
        <v>-187.62</v>
      </c>
    </row>
    <row r="10" spans="1:19" ht="12.75">
      <c r="A10" s="1">
        <f>IF(R10&gt;0,RANK(S10,S:S),0)</f>
        <v>3</v>
      </c>
      <c r="B10" s="19">
        <v>186</v>
      </c>
      <c r="C10" s="2" t="str">
        <f>+VLOOKUP($B10,Gesamt!$A$5:$D$300,2,FALSE)</f>
        <v>Quadvlieg</v>
      </c>
      <c r="D10" s="2" t="str">
        <f>+VLOOKUP($B10,Gesamt!$A$5:$D$300,3,FALSE)</f>
        <v>Dominik</v>
      </c>
      <c r="E10" s="1" t="str">
        <f>+VLOOKUP($B10,Gesamt!$A$5:$D$300,4,FALSE)</f>
        <v>Kerpen</v>
      </c>
      <c r="F10" s="10" t="str">
        <f>+VLOOKUP($B10,Gesamt!$A$5:$F$300,5,FALSE)</f>
        <v>47,20</v>
      </c>
      <c r="G10" s="10" t="str">
        <f>+VLOOKUP($B10,Gesamt!$A$5:$G$300,6,FALSE)</f>
        <v>46,66</v>
      </c>
      <c r="H10" s="10" t="str">
        <f>+VLOOKUP($B10,Gesamt!$A$5:$H$300,7,FALSE)</f>
        <v>47,70</v>
      </c>
      <c r="I10" s="10" t="str">
        <f>+VLOOKUP($B10,Gesamt!$A$5:$I$300,8,FALSE)</f>
        <v>46,99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(F10*$F$4+G10*$G$4+H10*$H$4+I10*$I$4+J10*$J$4+K10*$K$4+L10*$F$4+M10*$G$4+N10*$H$4+O10*$I$4+P10*$J$4+Q10*$K$4)</f>
        <v>188.55</v>
      </c>
      <c r="S10" s="8">
        <f>IF(R10&gt;0,R10*-1,-1000)</f>
        <v>-188.55</v>
      </c>
    </row>
    <row r="11" spans="1:19" ht="12.75">
      <c r="A11" s="1">
        <f>IF(R11&gt;0,RANK(S11,S:S),0)</f>
        <v>4</v>
      </c>
      <c r="B11" s="19">
        <v>190</v>
      </c>
      <c r="C11" s="2" t="str">
        <f>+VLOOKUP($B11,Gesamt!$A$5:$D$300,2,FALSE)</f>
        <v>Stoll</v>
      </c>
      <c r="D11" s="2" t="str">
        <f>+VLOOKUP($B11,Gesamt!$A$5:$D$300,3,FALSE)</f>
        <v>Caroline</v>
      </c>
      <c r="E11" s="1" t="str">
        <f>+VLOOKUP($B11,Gesamt!$A$5:$D$300,4,FALSE)</f>
        <v>Kerpen</v>
      </c>
      <c r="F11" s="10" t="str">
        <f>+VLOOKUP($B11,Gesamt!$A$5:$F$300,5,FALSE)</f>
        <v>50,51</v>
      </c>
      <c r="G11" s="10" t="str">
        <f>+VLOOKUP($B11,Gesamt!$A$5:$G$300,6,FALSE)</f>
        <v>50,59</v>
      </c>
      <c r="H11" s="10" t="str">
        <f>+VLOOKUP($B11,Gesamt!$A$5:$H$300,7,FALSE)</f>
        <v>48,81</v>
      </c>
      <c r="I11" s="10">
        <f>+VLOOKUP($B11,Gesamt!$A$5:$I$300,8,FALSE)</f>
        <v>62.89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(F11*$F$4+G11*$G$4+H11*$H$4+I11*$I$4+J11*$J$4+K11*$K$4+L11*$F$4+M11*$G$4+N11*$H$4+O11*$I$4+P11*$J$4+Q11*$K$4)</f>
        <v>212.8</v>
      </c>
      <c r="S11" s="8">
        <f>IF(R11&gt;0,R11*-1,-1000)</f>
        <v>-212.8</v>
      </c>
    </row>
    <row r="12" spans="1:2" ht="12.75">
      <c r="A12" s="1"/>
      <c r="B12" s="19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U2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1" t="s">
        <v>16</v>
      </c>
      <c r="M6" s="21"/>
      <c r="N6" s="21"/>
      <c r="O6" s="21"/>
      <c r="P6" s="21"/>
      <c r="Q6" s="21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9">
        <v>342</v>
      </c>
      <c r="C8" s="2" t="str">
        <f>+VLOOKUP($B8,Gesamt!$A$5:$D$300,2,FALSE)</f>
        <v>Nickel</v>
      </c>
      <c r="D8" s="2" t="str">
        <f>+VLOOKUP($B8,Gesamt!$A$5:$D$300,3,FALSE)</f>
        <v>Elena</v>
      </c>
      <c r="E8" s="1" t="str">
        <f>+VLOOKUP($B8,Gesamt!$A$5:$D$300,4,FALSE)</f>
        <v>Kerpen</v>
      </c>
      <c r="F8" s="10" t="str">
        <f>+VLOOKUP($B8,Gesamt!$A$5:$F$300,5,FALSE)</f>
        <v>43,66</v>
      </c>
      <c r="G8" s="10" t="str">
        <f>+VLOOKUP($B8,Gesamt!$A$5:$G$300,6,FALSE)</f>
        <v>44,72</v>
      </c>
      <c r="H8" s="10" t="str">
        <f>+VLOOKUP($B8,Gesamt!$A$5:$H$300,7,FALSE)</f>
        <v>43,77</v>
      </c>
      <c r="I8" s="10" t="str">
        <f>+VLOOKUP($B8,Gesamt!$A$5:$I$300,8,FALSE)</f>
        <v>44,59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176.74</v>
      </c>
      <c r="S8" s="8">
        <f>IF(R8&gt;0,R8*-1,-1000)</f>
        <v>-176.74</v>
      </c>
    </row>
    <row r="9" spans="1:19" ht="12.75">
      <c r="A9" s="1">
        <f>IF(R9&gt;0,RANK(S9,S:S),0)</f>
        <v>2</v>
      </c>
      <c r="B9" s="19">
        <v>319</v>
      </c>
      <c r="C9" s="2" t="str">
        <f>+VLOOKUP($B9,Gesamt!$A$5:$D$300,2,FALSE)</f>
        <v>van Loo</v>
      </c>
      <c r="D9" s="2" t="str">
        <f>+VLOOKUP($B9,Gesamt!$A$5:$D$300,3,FALSE)</f>
        <v>Julian</v>
      </c>
      <c r="E9" s="1" t="str">
        <f>+VLOOKUP($B9,Gesamt!$A$5:$D$300,4,FALSE)</f>
        <v>Kerpen</v>
      </c>
      <c r="F9" s="10" t="str">
        <f>+VLOOKUP($B9,Gesamt!$A$5:$F$300,5,FALSE)</f>
        <v>43,55</v>
      </c>
      <c r="G9" s="10" t="str">
        <f>+VLOOKUP($B9,Gesamt!$A$5:$G$300,6,FALSE)</f>
        <v>44,63</v>
      </c>
      <c r="H9" s="10" t="str">
        <f>+VLOOKUP($B9,Gesamt!$A$5:$H$300,7,FALSE)</f>
        <v>43,77</v>
      </c>
      <c r="I9" s="10" t="str">
        <f>+VLOOKUP($B9,Gesamt!$A$5:$I$300,8,FALSE)</f>
        <v>44,86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176.81</v>
      </c>
      <c r="S9" s="8">
        <f>IF(R9&gt;0,R9*-1,-1000)</f>
        <v>-176.81</v>
      </c>
    </row>
    <row r="10" spans="1:19" ht="12.75">
      <c r="A10" s="1">
        <f>IF(R10&gt;0,RANK(S10,S:S),0)</f>
        <v>3</v>
      </c>
      <c r="B10" s="19">
        <v>302</v>
      </c>
      <c r="C10" s="2" t="str">
        <f>+VLOOKUP($B10,Gesamt!$A$5:$D$300,2,FALSE)</f>
        <v>Jost</v>
      </c>
      <c r="D10" s="2" t="str">
        <f>+VLOOKUP($B10,Gesamt!$A$5:$D$300,3,FALSE)</f>
        <v>Marcel</v>
      </c>
      <c r="E10" s="1" t="str">
        <f>+VLOOKUP($B10,Gesamt!$A$5:$D$300,4,FALSE)</f>
        <v>Kerpen</v>
      </c>
      <c r="F10" s="10" t="str">
        <f>+VLOOKUP($B10,Gesamt!$A$5:$F$300,5,FALSE)</f>
        <v>44,69</v>
      </c>
      <c r="G10" s="10" t="str">
        <f>+VLOOKUP($B10,Gesamt!$A$5:$G$300,6,FALSE)</f>
        <v>44,07</v>
      </c>
      <c r="H10" s="10" t="str">
        <f>+VLOOKUP($B10,Gesamt!$A$5:$H$300,7,FALSE)</f>
        <v>44,98</v>
      </c>
      <c r="I10" s="10" t="str">
        <f>+VLOOKUP($B10,Gesamt!$A$5:$I$300,8,FALSE)</f>
        <v>44,00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(F10*$F$4+G10*$G$4+H10*$H$4+I10*$I$4+J10*$J$4+K10*$K$4+L10*$F$4+M10*$G$4+N10*$H$4+O10*$I$4+P10*$J$4+Q10*$K$4)</f>
        <v>177.74</v>
      </c>
      <c r="S10" s="8">
        <f>IF(R10&gt;0,R10*-1,-1000)</f>
        <v>-177.74</v>
      </c>
    </row>
    <row r="11" spans="1:19" ht="12.75">
      <c r="A11" s="1">
        <f>IF(R11&gt;0,RANK(S11,S:S),0)</f>
        <v>4</v>
      </c>
      <c r="B11" s="19">
        <v>328</v>
      </c>
      <c r="C11" s="2" t="str">
        <f>+VLOOKUP($B11,Gesamt!$A$5:$D$300,2,FALSE)</f>
        <v>Müller</v>
      </c>
      <c r="D11" s="2" t="str">
        <f>+VLOOKUP($B11,Gesamt!$A$5:$D$300,3,FALSE)</f>
        <v>Leon</v>
      </c>
      <c r="E11" s="1" t="str">
        <f>+VLOOKUP($B11,Gesamt!$A$5:$D$300,4,FALSE)</f>
        <v>Kerpen</v>
      </c>
      <c r="F11" s="10" t="str">
        <f>+VLOOKUP($B11,Gesamt!$A$5:$F$300,5,FALSE)</f>
        <v>45,20</v>
      </c>
      <c r="G11" s="10" t="str">
        <f>+VLOOKUP($B11,Gesamt!$A$5:$G$300,6,FALSE)</f>
        <v>44,11</v>
      </c>
      <c r="H11" s="10" t="str">
        <f>+VLOOKUP($B11,Gesamt!$A$5:$H$300,7,FALSE)</f>
        <v>45,09</v>
      </c>
      <c r="I11" s="10" t="str">
        <f>+VLOOKUP($B11,Gesamt!$A$5:$I$300,8,FALSE)</f>
        <v>44,13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(F11*$F$4+G11*$G$4+H11*$H$4+I11*$I$4+J11*$J$4+K11*$K$4+L11*$F$4+M11*$G$4+N11*$H$4+O11*$I$4+P11*$J$4+Q11*$K$4)</f>
        <v>178.53</v>
      </c>
      <c r="S11" s="8">
        <f>IF(R11&gt;0,R11*-1,-1000)</f>
        <v>-178.53</v>
      </c>
    </row>
    <row r="12" spans="1:19" ht="12.75">
      <c r="A12" s="1">
        <f>IF(R12&gt;0,RANK(S12,S:S),0)</f>
        <v>5</v>
      </c>
      <c r="B12" s="1">
        <v>369</v>
      </c>
      <c r="C12" s="2" t="str">
        <f>+VLOOKUP($B12,Gesamt!$A$5:$D$300,2,FALSE)</f>
        <v>Stoll</v>
      </c>
      <c r="D12" s="2" t="str">
        <f>+VLOOKUP($B12,Gesamt!$A$5:$D$300,3,FALSE)</f>
        <v>Johannes</v>
      </c>
      <c r="E12" s="1" t="str">
        <f>+VLOOKUP($B12,Gesamt!$A$5:$D$300,4,FALSE)</f>
        <v>Kerpen</v>
      </c>
      <c r="F12" s="10" t="str">
        <f>+VLOOKUP($B12,Gesamt!$A$5:$F$300,5,FALSE)</f>
        <v>47,37</v>
      </c>
      <c r="G12" s="10" t="str">
        <f>+VLOOKUP($B12,Gesamt!$A$5:$G$300,6,FALSE)</f>
        <v>46,37</v>
      </c>
      <c r="H12" s="10" t="str">
        <f>+VLOOKUP($B12,Gesamt!$A$5:$H$300,7,FALSE)</f>
        <v>47,36</v>
      </c>
      <c r="I12" s="10" t="str">
        <f>+VLOOKUP($B12,Gesamt!$A$5:$I$300,8,FALSE)</f>
        <v>46,59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>(F12*$F$4+G12*$G$4+H12*$H$4+I12*$I$4+J12*$J$4+K12*$K$4+L12*$F$4+M12*$G$4+N12*$H$4+O12*$I$4+P12*$J$4+Q12*$K$4)</f>
        <v>187.69</v>
      </c>
      <c r="S12" s="8">
        <f>IF(R12&gt;0,R12*-1,-1000)</f>
        <v>-187.69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J20" sqref="J20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1" t="s">
        <v>16</v>
      </c>
      <c r="M6" s="21"/>
      <c r="N6" s="21"/>
      <c r="O6" s="21"/>
      <c r="P6" s="21"/>
      <c r="Q6" s="21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7">IF(R8&gt;0,RANK(S8,S$1:S$65536),0)</f>
        <v>1</v>
      </c>
      <c r="B8" s="1">
        <v>153</v>
      </c>
      <c r="C8" s="2" t="str">
        <f>+VLOOKUP($B8,Gesamt!$A$5:$D$300,2,FALSE)</f>
        <v>Sonneborn</v>
      </c>
      <c r="D8" s="2" t="str">
        <f>+VLOOKUP($B8,Gesamt!$A$5:$D$300,3,FALSE)</f>
        <v>Roland</v>
      </c>
      <c r="E8" s="1" t="str">
        <f>+VLOOKUP($B8,Gesamt!$A$5:$D$300,4,FALSE)</f>
        <v>Stromberg</v>
      </c>
      <c r="F8" s="10" t="str">
        <f>+VLOOKUP($B8,Gesamt!$A$5:$F$300,5,FALSE)</f>
        <v>46,95</v>
      </c>
      <c r="G8" s="10" t="str">
        <f>+VLOOKUP($B8,Gesamt!$A$5:$G$300,6,FALSE)</f>
        <v>46,09</v>
      </c>
      <c r="H8" s="10" t="str">
        <f>+VLOOKUP($B8,Gesamt!$A$5:$H$300,7,FALSE)</f>
        <v>47,40</v>
      </c>
      <c r="I8" s="10" t="str">
        <f>+VLOOKUP($B8,Gesamt!$A$5:$I$300,8,FALSE)</f>
        <v>45,95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17">(F8*$F$4+G8*$G$4+H8*$H$4+I8*$I$4+J8*$J$4+K8*$K$4+L8*$F$4+M8*$G$4+N8*$H$4+O8*$I$4+P8*$J$4+Q8*$K$4)</f>
        <v>186.39</v>
      </c>
      <c r="S8" s="8">
        <f aca="true" t="shared" si="3" ref="S8:S17">IF(R8&gt;0,R8*-1,-1000)</f>
        <v>-186.39</v>
      </c>
    </row>
    <row r="9" spans="1:19" ht="12.75">
      <c r="A9" s="1">
        <f t="shared" si="1"/>
        <v>2</v>
      </c>
      <c r="B9" s="19">
        <v>104</v>
      </c>
      <c r="C9" s="2" t="str">
        <f>+VLOOKUP($B9,Gesamt!$A$5:$D$300,2,FALSE)</f>
        <v>Rödder</v>
      </c>
      <c r="D9" s="2" t="str">
        <f>+VLOOKUP($B9,Gesamt!$A$5:$D$300,3,FALSE)</f>
        <v>Steven</v>
      </c>
      <c r="E9" s="1" t="str">
        <f>+VLOOKUP($B9,Gesamt!$A$5:$D$300,4,FALSE)</f>
        <v>Freudenberg</v>
      </c>
      <c r="F9" s="10" t="str">
        <f>+VLOOKUP($B9,Gesamt!$A$5:$F$300,5,FALSE)</f>
        <v>46,69</v>
      </c>
      <c r="G9" s="10" t="str">
        <f>+VLOOKUP($B9,Gesamt!$A$5:$G$300,6,FALSE)</f>
        <v>47,19</v>
      </c>
      <c r="H9" s="10" t="str">
        <f>+VLOOKUP($B9,Gesamt!$A$5:$H$300,7,FALSE)</f>
        <v>45,99</v>
      </c>
      <c r="I9" s="10" t="str">
        <f>+VLOOKUP($B9,Gesamt!$A$5:$I$300,8,FALSE)</f>
        <v>46,86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186.73</v>
      </c>
      <c r="S9" s="8">
        <f t="shared" si="3"/>
        <v>-186.73</v>
      </c>
    </row>
    <row r="10" spans="1:19" ht="12.75">
      <c r="A10" s="1">
        <f t="shared" si="1"/>
        <v>3</v>
      </c>
      <c r="B10" s="1">
        <v>152</v>
      </c>
      <c r="C10" s="2" t="str">
        <f>+VLOOKUP($B10,Gesamt!$A$5:$D$300,2,FALSE)</f>
        <v>Sonneborn</v>
      </c>
      <c r="D10" s="2" t="str">
        <f>+VLOOKUP($B10,Gesamt!$A$5:$D$300,3,FALSE)</f>
        <v>Ina</v>
      </c>
      <c r="E10" s="1" t="str">
        <f>+VLOOKUP($B10,Gesamt!$A$5:$D$300,4,FALSE)</f>
        <v>Stromberg</v>
      </c>
      <c r="F10" s="10" t="str">
        <f>+VLOOKUP($B10,Gesamt!$A$5:$F$300,5,FALSE)</f>
        <v>46,24</v>
      </c>
      <c r="G10" s="10" t="str">
        <f>+VLOOKUP($B10,Gesamt!$A$5:$G$300,6,FALSE)</f>
        <v>47,43</v>
      </c>
      <c r="H10" s="10" t="str">
        <f>+VLOOKUP($B10,Gesamt!$A$5:$H$300,7,FALSE)</f>
        <v>46,20</v>
      </c>
      <c r="I10" s="10" t="str">
        <f>+VLOOKUP($B10,Gesamt!$A$5:$I$300,8,FALSE)</f>
        <v>47,05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186.92</v>
      </c>
      <c r="S10" s="8">
        <f t="shared" si="3"/>
        <v>-186.92</v>
      </c>
    </row>
    <row r="11" spans="1:19" ht="12.75">
      <c r="A11" s="1">
        <f t="shared" si="1"/>
        <v>4</v>
      </c>
      <c r="B11" s="19">
        <v>142</v>
      </c>
      <c r="C11" s="2" t="str">
        <f>+VLOOKUP($B11,Gesamt!$A$5:$D$300,2,FALSE)</f>
        <v>Lange</v>
      </c>
      <c r="D11" s="2" t="str">
        <f>+VLOOKUP($B11,Gesamt!$A$5:$D$300,3,FALSE)</f>
        <v>Jaqueline</v>
      </c>
      <c r="E11" s="1" t="str">
        <f>+VLOOKUP($B11,Gesamt!$A$5:$D$300,4,FALSE)</f>
        <v>Friedrichsfeld</v>
      </c>
      <c r="F11" s="10" t="str">
        <f>+VLOOKUP($B11,Gesamt!$A$5:$F$300,5,FALSE)</f>
        <v>47,53</v>
      </c>
      <c r="G11" s="10" t="str">
        <f>+VLOOKUP($B11,Gesamt!$A$5:$G$300,6,FALSE)</f>
        <v>46,41</v>
      </c>
      <c r="H11" s="10" t="str">
        <f>+VLOOKUP($B11,Gesamt!$A$5:$H$300,7,FALSE)</f>
        <v>47,42</v>
      </c>
      <c r="I11" s="10" t="str">
        <f>+VLOOKUP($B11,Gesamt!$A$5:$I$300,8,FALSE)</f>
        <v>45,87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187.23</v>
      </c>
      <c r="S11" s="8">
        <f t="shared" si="3"/>
        <v>-187.23</v>
      </c>
    </row>
    <row r="12" spans="1:19" ht="12.75">
      <c r="A12" s="1">
        <f t="shared" si="1"/>
        <v>5</v>
      </c>
      <c r="B12" s="19">
        <v>130</v>
      </c>
      <c r="C12" s="2" t="str">
        <f>+VLOOKUP($B12,Gesamt!$A$5:$D$300,2,FALSE)</f>
        <v>André</v>
      </c>
      <c r="D12" s="2" t="str">
        <f>+VLOOKUP($B12,Gesamt!$A$5:$D$300,3,FALSE)</f>
        <v>Jaqueline</v>
      </c>
      <c r="E12" s="1" t="str">
        <f>+VLOOKUP($B12,Gesamt!$A$5:$D$300,4,FALSE)</f>
        <v>Viersen</v>
      </c>
      <c r="F12" s="10" t="str">
        <f>+VLOOKUP($B12,Gesamt!$A$5:$F$300,5,FALSE)</f>
        <v>46,71</v>
      </c>
      <c r="G12" s="10" t="str">
        <f>+VLOOKUP($B12,Gesamt!$A$5:$G$300,6,FALSE)</f>
        <v>47,87</v>
      </c>
      <c r="H12" s="10" t="str">
        <f>+VLOOKUP($B12,Gesamt!$A$5:$H$300,7,FALSE)</f>
        <v>46,10</v>
      </c>
      <c r="I12" s="10" t="str">
        <f>+VLOOKUP($B12,Gesamt!$A$5:$I$300,8,FALSE)</f>
        <v>47,12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187.8</v>
      </c>
      <c r="S12" s="8">
        <f t="shared" si="3"/>
        <v>-187.8</v>
      </c>
    </row>
    <row r="13" spans="1:19" ht="12.75">
      <c r="A13" s="1">
        <f t="shared" si="1"/>
        <v>6</v>
      </c>
      <c r="B13" s="19">
        <v>129</v>
      </c>
      <c r="C13" s="2" t="str">
        <f>+VLOOKUP($B13,Gesamt!$A$5:$D$300,2,FALSE)</f>
        <v>Wetter</v>
      </c>
      <c r="D13" s="2" t="str">
        <f>+VLOOKUP($B13,Gesamt!$A$5:$D$300,3,FALSE)</f>
        <v>Sabrina</v>
      </c>
      <c r="E13" s="1" t="str">
        <f>+VLOOKUP($B13,Gesamt!$A$5:$D$300,4,FALSE)</f>
        <v>Billerbeck</v>
      </c>
      <c r="F13" s="10" t="str">
        <f>+VLOOKUP($B13,Gesamt!$A$5:$F$300,5,FALSE)</f>
        <v>47,33</v>
      </c>
      <c r="G13" s="10" t="str">
        <f>+VLOOKUP($B13,Gesamt!$A$5:$G$300,6,FALSE)</f>
        <v>46,90</v>
      </c>
      <c r="H13" s="10" t="str">
        <f>+VLOOKUP($B13,Gesamt!$A$5:$H$300,7,FALSE)</f>
        <v>47,32</v>
      </c>
      <c r="I13" s="10" t="str">
        <f>+VLOOKUP($B13,Gesamt!$A$5:$I$300,8,FALSE)</f>
        <v>46,46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188.01</v>
      </c>
      <c r="S13" s="8">
        <f t="shared" si="3"/>
        <v>-188.01</v>
      </c>
    </row>
    <row r="14" spans="1:19" ht="12.75">
      <c r="A14" s="1">
        <f t="shared" si="1"/>
        <v>7</v>
      </c>
      <c r="B14" s="19">
        <v>107</v>
      </c>
      <c r="C14" s="2" t="str">
        <f>+VLOOKUP($B14,Gesamt!$A$5:$D$300,2,FALSE)</f>
        <v>Eckert</v>
      </c>
      <c r="D14" s="2" t="str">
        <f>+VLOOKUP($B14,Gesamt!$A$5:$D$300,3,FALSE)</f>
        <v>Sebastian</v>
      </c>
      <c r="E14" s="1" t="str">
        <f>+VLOOKUP($B14,Gesamt!$A$5:$D$300,4,FALSE)</f>
        <v>Overath</v>
      </c>
      <c r="F14" s="10" t="str">
        <f>+VLOOKUP($B14,Gesamt!$A$5:$F$300,5,FALSE)</f>
        <v>46,65</v>
      </c>
      <c r="G14" s="10" t="str">
        <f>+VLOOKUP($B14,Gesamt!$A$5:$G$300,6,FALSE)</f>
        <v>47,40</v>
      </c>
      <c r="H14" s="10" t="str">
        <f>+VLOOKUP($B14,Gesamt!$A$5:$H$300,7,FALSE)</f>
        <v>46,70</v>
      </c>
      <c r="I14" s="10" t="str">
        <f>+VLOOKUP($B14,Gesamt!$A$5:$I$300,8,FALSE)</f>
        <v>47,32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188.07</v>
      </c>
      <c r="S14" s="8">
        <f t="shared" si="3"/>
        <v>-188.07</v>
      </c>
    </row>
    <row r="15" spans="1:19" ht="12.75">
      <c r="A15" s="1">
        <f t="shared" si="1"/>
        <v>8</v>
      </c>
      <c r="B15" s="19">
        <v>115</v>
      </c>
      <c r="C15" s="2" t="str">
        <f>+VLOOKUP($B15,Gesamt!$A$5:$D$300,2,FALSE)</f>
        <v>Plinius</v>
      </c>
      <c r="D15" s="2" t="str">
        <f>+VLOOKUP($B15,Gesamt!$A$5:$D$300,3,FALSE)</f>
        <v>Erik</v>
      </c>
      <c r="E15" s="1" t="str">
        <f>+VLOOKUP($B15,Gesamt!$A$5:$D$300,4,FALSE)</f>
        <v>Bad Bentheim</v>
      </c>
      <c r="F15" s="10" t="str">
        <f>+VLOOKUP($B15,Gesamt!$A$5:$F$300,5,FALSE)</f>
        <v>47,35</v>
      </c>
      <c r="G15" s="10" t="str">
        <f>+VLOOKUP($B15,Gesamt!$A$5:$G$300,6,FALSE)</f>
        <v>47,34</v>
      </c>
      <c r="H15" s="10" t="str">
        <f>+VLOOKUP($B15,Gesamt!$A$5:$H$300,7,FALSE)</f>
        <v>46,43</v>
      </c>
      <c r="I15" s="10" t="str">
        <f>+VLOOKUP($B15,Gesamt!$A$5:$I$300,8,FALSE)</f>
        <v>47,18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188.3</v>
      </c>
      <c r="S15" s="8">
        <f t="shared" si="3"/>
        <v>-188.3</v>
      </c>
    </row>
    <row r="16" spans="1:19" ht="12.75">
      <c r="A16" s="1">
        <f t="shared" si="1"/>
        <v>9</v>
      </c>
      <c r="B16" s="19">
        <v>114</v>
      </c>
      <c r="C16" s="2" t="str">
        <f>+VLOOKUP($B16,Gesamt!$A$5:$D$300,2,FALSE)</f>
        <v>Ricker</v>
      </c>
      <c r="D16" s="2" t="str">
        <f>+VLOOKUP($B16,Gesamt!$A$5:$D$300,3,FALSE)</f>
        <v>Jana-Lena</v>
      </c>
      <c r="E16" s="1" t="str">
        <f>+VLOOKUP($B16,Gesamt!$A$5:$D$300,4,FALSE)</f>
        <v>Billerbeck</v>
      </c>
      <c r="F16" s="10" t="str">
        <f>+VLOOKUP($B16,Gesamt!$A$5:$F$300,5,FALSE)</f>
        <v>47,57</v>
      </c>
      <c r="G16" s="10" t="str">
        <f>+VLOOKUP($B16,Gesamt!$A$5:$G$300,6,FALSE)</f>
        <v>46,59</v>
      </c>
      <c r="H16" s="10" t="str">
        <f>+VLOOKUP($B16,Gesamt!$A$5:$H$300,7,FALSE)</f>
        <v>47,64</v>
      </c>
      <c r="I16" s="10" t="str">
        <f>+VLOOKUP($B16,Gesamt!$A$5:$I$300,8,FALSE)</f>
        <v>47,01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188.81</v>
      </c>
      <c r="S16" s="8">
        <f t="shared" si="3"/>
        <v>-188.81</v>
      </c>
    </row>
    <row r="17" spans="1:19" ht="12.75">
      <c r="A17" s="1">
        <f t="shared" si="1"/>
        <v>10</v>
      </c>
      <c r="B17" s="19">
        <v>164</v>
      </c>
      <c r="C17" s="2" t="str">
        <f>+VLOOKUP($B17,Gesamt!$A$5:$D$300,2,FALSE)</f>
        <v>Gloe</v>
      </c>
      <c r="D17" s="2" t="str">
        <f>+VLOOKUP($B17,Gesamt!$A$5:$D$300,3,FALSE)</f>
        <v>Luisa</v>
      </c>
      <c r="E17" s="1" t="str">
        <f>+VLOOKUP($B17,Gesamt!$A$5:$D$300,4,FALSE)</f>
        <v>Billerbeck</v>
      </c>
      <c r="F17" s="10" t="str">
        <f>+VLOOKUP($B17,Gesamt!$A$5:$F$300,5,FALSE)</f>
        <v>46,39</v>
      </c>
      <c r="G17" s="10" t="str">
        <f>+VLOOKUP($B17,Gesamt!$A$5:$G$300,6,FALSE)</f>
        <v>47,99</v>
      </c>
      <c r="H17" s="10" t="str">
        <f>+VLOOKUP($B17,Gesamt!$A$5:$H$300,7,FALSE)</f>
        <v>46,60</v>
      </c>
      <c r="I17" s="10" t="str">
        <f>+VLOOKUP($B17,Gesamt!$A$5:$I$300,8,FALSE)</f>
        <v>47,95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188.93</v>
      </c>
      <c r="S17" s="8">
        <f t="shared" si="3"/>
        <v>-188.93</v>
      </c>
    </row>
    <row r="18" spans="1:2" ht="12.75">
      <c r="A18" s="1"/>
      <c r="B18" s="19"/>
    </row>
    <row r="19" spans="1:2" ht="12.75">
      <c r="A19" s="1"/>
      <c r="B19" s="19"/>
    </row>
    <row r="20" spans="1:2" ht="12.75">
      <c r="A20" s="1"/>
      <c r="B20" s="19"/>
    </row>
    <row r="21" spans="1:2" ht="12.75">
      <c r="A21" s="1"/>
      <c r="B21" s="19"/>
    </row>
    <row r="22" spans="1:2" ht="12.75">
      <c r="A22" s="1"/>
      <c r="B22" s="19"/>
    </row>
    <row r="23" spans="1:2" ht="12.75">
      <c r="A23" s="1"/>
      <c r="B23" s="19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42.92</v>
      </c>
      <c r="J5" s="10">
        <f t="shared" si="0"/>
        <v>0</v>
      </c>
      <c r="K5" s="10">
        <f t="shared" si="0"/>
        <v>0</v>
      </c>
    </row>
    <row r="6" spans="12:17" ht="12.75">
      <c r="L6" s="21" t="s">
        <v>16</v>
      </c>
      <c r="M6" s="21"/>
      <c r="N6" s="21"/>
      <c r="O6" s="21"/>
      <c r="P6" s="21"/>
      <c r="Q6" s="21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2">IF(R8&gt;0,RANK(S8,S$1:S$65536),0)</f>
        <v>1</v>
      </c>
      <c r="B8" s="19">
        <v>320</v>
      </c>
      <c r="C8" s="2" t="str">
        <f>+VLOOKUP($B8,Gesamt!$A$5:$D$300,2,FALSE)</f>
        <v>Förster</v>
      </c>
      <c r="D8" s="2" t="str">
        <f>+VLOOKUP($B8,Gesamt!$A$5:$D$300,3,FALSE)</f>
        <v>Maurice</v>
      </c>
      <c r="E8" s="1" t="str">
        <f>+VLOOKUP($B8,Gesamt!$A$5:$D$300,4,FALSE)</f>
        <v>Simmerath</v>
      </c>
      <c r="F8" s="10" t="str">
        <f>+VLOOKUP($B8,Gesamt!$A$5:$F$300,5,FALSE)</f>
        <v>43,43</v>
      </c>
      <c r="G8" s="10" t="str">
        <f>+VLOOKUP($B8,Gesamt!$A$5:$G$300,6,FALSE)</f>
        <v>42,58</v>
      </c>
      <c r="H8" s="10" t="str">
        <f>+VLOOKUP($B8,Gesamt!$A$5:$H$300,7,FALSE)</f>
        <v>43,66</v>
      </c>
      <c r="I8" s="10" t="str">
        <f>+VLOOKUP($B8,Gesamt!$A$5:$I$300,8,FALSE)</f>
        <v>42,34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22">(F8*$F$4+G8*$G$4+H8*$H$4+I8*$I$4+J8*$J$4+K8*$K$4+L8*$F$4+M8*$G$4+N8*$H$4+O8*$I$4+P8*$J$4+Q8*$K$4)</f>
        <v>172.01</v>
      </c>
      <c r="S8" s="8">
        <f aca="true" t="shared" si="3" ref="S8:S22">IF(R8&gt;0,R8*-1,-1000)</f>
        <v>-172.01</v>
      </c>
    </row>
    <row r="9" spans="1:19" ht="12.75">
      <c r="A9" s="1">
        <f t="shared" si="1"/>
        <v>2</v>
      </c>
      <c r="B9" s="19">
        <v>304</v>
      </c>
      <c r="C9" s="2" t="str">
        <f>+VLOOKUP($B9,Gesamt!$A$5:$D$300,2,FALSE)</f>
        <v>Sulitze</v>
      </c>
      <c r="D9" s="2" t="str">
        <f>+VLOOKUP($B9,Gesamt!$A$5:$D$300,3,FALSE)</f>
        <v>Franziska</v>
      </c>
      <c r="E9" s="1" t="str">
        <f>+VLOOKUP($B9,Gesamt!$A$5:$D$300,4,FALSE)</f>
        <v>Bergkamen</v>
      </c>
      <c r="F9" s="10" t="str">
        <f>+VLOOKUP($B9,Gesamt!$A$5:$F$300,5,FALSE)</f>
        <v>43,86</v>
      </c>
      <c r="G9" s="10" t="str">
        <f>+VLOOKUP($B9,Gesamt!$A$5:$G$300,6,FALSE)</f>
        <v>42,92</v>
      </c>
      <c r="H9" s="10" t="str">
        <f>+VLOOKUP($B9,Gesamt!$A$5:$H$300,7,FALSE)</f>
        <v>44,22</v>
      </c>
      <c r="I9" s="10">
        <f>+VLOOKUP($B9,Gesamt!$A$5:$I$300,8,FALSE)</f>
        <v>42.92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173.92</v>
      </c>
      <c r="S9" s="8">
        <f t="shared" si="3"/>
        <v>-173.92</v>
      </c>
    </row>
    <row r="10" spans="1:19" ht="12.75">
      <c r="A10" s="1">
        <f t="shared" si="1"/>
        <v>3</v>
      </c>
      <c r="B10" s="19">
        <v>303</v>
      </c>
      <c r="C10" s="2" t="str">
        <f>+VLOOKUP($B10,Gesamt!$A$5:$D$300,2,FALSE)</f>
        <v>Leismann</v>
      </c>
      <c r="D10" s="2" t="str">
        <f>+VLOOKUP($B10,Gesamt!$A$5:$D$300,3,FALSE)</f>
        <v>Dominik</v>
      </c>
      <c r="E10" s="1" t="str">
        <f>+VLOOKUP($B10,Gesamt!$A$5:$D$300,4,FALSE)</f>
        <v>Mettingen</v>
      </c>
      <c r="F10" s="10" t="str">
        <f>+VLOOKUP($B10,Gesamt!$A$5:$F$300,5,FALSE)</f>
        <v>42,90</v>
      </c>
      <c r="G10" s="10" t="str">
        <f>+VLOOKUP($B10,Gesamt!$A$5:$G$300,6,FALSE)</f>
        <v>44,36</v>
      </c>
      <c r="H10" s="10" t="str">
        <f>+VLOOKUP($B10,Gesamt!$A$5:$H$300,7,FALSE)</f>
        <v>43,18</v>
      </c>
      <c r="I10" s="10" t="str">
        <f>+VLOOKUP($B10,Gesamt!$A$5:$I$300,8,FALSE)</f>
        <v>44,26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174.7</v>
      </c>
      <c r="S10" s="8">
        <f t="shared" si="3"/>
        <v>-174.7</v>
      </c>
    </row>
    <row r="11" spans="1:19" ht="12.75">
      <c r="A11" s="1">
        <f t="shared" si="1"/>
        <v>4</v>
      </c>
      <c r="B11" s="19">
        <v>325</v>
      </c>
      <c r="C11" s="2" t="str">
        <f>+VLOOKUP($B11,Gesamt!$A$5:$D$300,2,FALSE)</f>
        <v>Kelch</v>
      </c>
      <c r="D11" s="2" t="str">
        <f>+VLOOKUP($B11,Gesamt!$A$5:$D$300,3,FALSE)</f>
        <v>Ricarda</v>
      </c>
      <c r="E11" s="1" t="str">
        <f>+VLOOKUP($B11,Gesamt!$A$5:$D$300,4,FALSE)</f>
        <v>Bergkamen</v>
      </c>
      <c r="F11" s="10" t="str">
        <f>+VLOOKUP($B11,Gesamt!$A$5:$F$300,5,FALSE)</f>
        <v>44,51</v>
      </c>
      <c r="G11" s="10" t="str">
        <f>+VLOOKUP($B11,Gesamt!$A$5:$G$300,6,FALSE)</f>
        <v>43,90</v>
      </c>
      <c r="H11" s="10" t="str">
        <f>+VLOOKUP($B11,Gesamt!$A$5:$H$300,7,FALSE)</f>
        <v>44,74</v>
      </c>
      <c r="I11" s="10" t="str">
        <f>+VLOOKUP($B11,Gesamt!$A$5:$I$300,8,FALSE)</f>
        <v>43,96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177.11</v>
      </c>
      <c r="S11" s="8">
        <f t="shared" si="3"/>
        <v>-177.11</v>
      </c>
    </row>
    <row r="12" spans="1:19" ht="12.75">
      <c r="A12" s="1">
        <f t="shared" si="1"/>
        <v>5</v>
      </c>
      <c r="B12" s="19">
        <v>313</v>
      </c>
      <c r="C12" s="2" t="str">
        <f>+VLOOKUP($B12,Gesamt!$A$5:$D$300,2,FALSE)</f>
        <v>Kelch</v>
      </c>
      <c r="D12" s="2" t="str">
        <f>+VLOOKUP($B12,Gesamt!$A$5:$D$300,3,FALSE)</f>
        <v>Maria</v>
      </c>
      <c r="E12" s="1" t="str">
        <f>+VLOOKUP($B12,Gesamt!$A$5:$D$300,4,FALSE)</f>
        <v>Bergkamen</v>
      </c>
      <c r="F12" s="10" t="str">
        <f>+VLOOKUP($B12,Gesamt!$A$5:$F$300,5,FALSE)</f>
        <v>44,77</v>
      </c>
      <c r="G12" s="10" t="str">
        <f>+VLOOKUP($B12,Gesamt!$A$5:$G$300,6,FALSE)</f>
        <v>43,87</v>
      </c>
      <c r="H12" s="10" t="str">
        <f>+VLOOKUP($B12,Gesamt!$A$5:$H$300,7,FALSE)</f>
        <v>44,66</v>
      </c>
      <c r="I12" s="10" t="str">
        <f>+VLOOKUP($B12,Gesamt!$A$5:$I$300,8,FALSE)</f>
        <v>43,94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177.24</v>
      </c>
      <c r="S12" s="8">
        <f t="shared" si="3"/>
        <v>-177.24</v>
      </c>
    </row>
    <row r="13" spans="1:19" ht="12.75">
      <c r="A13" s="1">
        <f t="shared" si="1"/>
        <v>6</v>
      </c>
      <c r="B13" s="19">
        <v>332</v>
      </c>
      <c r="C13" s="2" t="str">
        <f>+VLOOKUP($B13,Gesamt!$A$5:$D$300,2,FALSE)</f>
        <v>Mountain</v>
      </c>
      <c r="D13" s="2" t="str">
        <f>+VLOOKUP($B13,Gesamt!$A$5:$D$300,3,FALSE)</f>
        <v>Angelique</v>
      </c>
      <c r="E13" s="1" t="str">
        <f>+VLOOKUP($B13,Gesamt!$A$5:$D$300,4,FALSE)</f>
        <v>Bergkamen</v>
      </c>
      <c r="F13" s="10" t="str">
        <f>+VLOOKUP($B13,Gesamt!$A$5:$F$300,5,FALSE)</f>
        <v>44,84</v>
      </c>
      <c r="G13" s="10" t="str">
        <f>+VLOOKUP($B13,Gesamt!$A$5:$G$300,6,FALSE)</f>
        <v>43,65</v>
      </c>
      <c r="H13" s="10" t="str">
        <f>+VLOOKUP($B13,Gesamt!$A$5:$H$300,7,FALSE)</f>
        <v>45,01</v>
      </c>
      <c r="I13" s="10" t="str">
        <f>+VLOOKUP($B13,Gesamt!$A$5:$I$300,8,FALSE)</f>
        <v>43,80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177.3</v>
      </c>
      <c r="S13" s="8">
        <f t="shared" si="3"/>
        <v>-177.3</v>
      </c>
    </row>
    <row r="14" spans="1:19" ht="12.75">
      <c r="A14" s="1">
        <f t="shared" si="1"/>
        <v>7</v>
      </c>
      <c r="B14" s="19">
        <v>314</v>
      </c>
      <c r="C14" s="2" t="str">
        <f>+VLOOKUP($B14,Gesamt!$A$5:$D$300,2,FALSE)</f>
        <v>Westermann</v>
      </c>
      <c r="D14" s="2" t="str">
        <f>+VLOOKUP($B14,Gesamt!$A$5:$D$300,3,FALSE)</f>
        <v>Désirée</v>
      </c>
      <c r="E14" s="1" t="str">
        <f>+VLOOKUP($B14,Gesamt!$A$5:$D$300,4,FALSE)</f>
        <v>Overath</v>
      </c>
      <c r="F14" s="10" t="str">
        <f>+VLOOKUP($B14,Gesamt!$A$5:$F$300,5,FALSE)</f>
        <v>43,96</v>
      </c>
      <c r="G14" s="10" t="str">
        <f>+VLOOKUP($B14,Gesamt!$A$5:$G$300,6,FALSE)</f>
        <v>44,92</v>
      </c>
      <c r="H14" s="10" t="str">
        <f>+VLOOKUP($B14,Gesamt!$A$5:$H$300,7,FALSE)</f>
        <v>43,91</v>
      </c>
      <c r="I14" s="10" t="str">
        <f>+VLOOKUP($B14,Gesamt!$A$5:$I$300,8,FALSE)</f>
        <v>44,77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2"/>
        <v>177.56</v>
      </c>
      <c r="S14" s="8">
        <f t="shared" si="3"/>
        <v>-177.56</v>
      </c>
    </row>
    <row r="15" spans="1:19" ht="12.75">
      <c r="A15" s="1">
        <f t="shared" si="1"/>
        <v>8</v>
      </c>
      <c r="B15" s="19">
        <v>357</v>
      </c>
      <c r="C15" s="2" t="str">
        <f>+VLOOKUP($B15,Gesamt!$A$5:$D$300,2,FALSE)</f>
        <v>Honscha</v>
      </c>
      <c r="D15" s="2" t="str">
        <f>+VLOOKUP($B15,Gesamt!$A$5:$D$300,3,FALSE)</f>
        <v>Malte</v>
      </c>
      <c r="E15" s="1" t="str">
        <f>+VLOOKUP($B15,Gesamt!$A$5:$D$300,4,FALSE)</f>
        <v>Simmerath</v>
      </c>
      <c r="F15" s="10" t="str">
        <f>+VLOOKUP($B15,Gesamt!$A$5:$F$300,5,FALSE)</f>
        <v>44,61</v>
      </c>
      <c r="G15" s="10" t="str">
        <f>+VLOOKUP($B15,Gesamt!$A$5:$G$300,6,FALSE)</f>
        <v>43,93</v>
      </c>
      <c r="H15" s="10" t="str">
        <f>+VLOOKUP($B15,Gesamt!$A$5:$H$300,7,FALSE)</f>
        <v>45,25</v>
      </c>
      <c r="I15" s="10" t="str">
        <f>+VLOOKUP($B15,Gesamt!$A$5:$I$300,8,FALSE)</f>
        <v>44,08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2"/>
        <v>177.87</v>
      </c>
      <c r="S15" s="8">
        <f t="shared" si="3"/>
        <v>-177.87</v>
      </c>
    </row>
    <row r="16" spans="1:19" ht="12.75">
      <c r="A16" s="1">
        <f t="shared" si="1"/>
        <v>9</v>
      </c>
      <c r="B16" s="1">
        <v>311</v>
      </c>
      <c r="C16" s="2" t="str">
        <f>+VLOOKUP($B16,Gesamt!$A$5:$D$300,2,FALSE)</f>
        <v>Hummels</v>
      </c>
      <c r="D16" s="2" t="str">
        <f>+VLOOKUP($B16,Gesamt!$A$5:$D$300,3,FALSE)</f>
        <v>Melissa</v>
      </c>
      <c r="E16" s="1" t="str">
        <f>+VLOOKUP($B16,Gesamt!$A$5:$D$300,4,FALSE)</f>
        <v>Stromberg</v>
      </c>
      <c r="F16" s="10" t="str">
        <f>+VLOOKUP($B16,Gesamt!$A$5:$F$300,5,FALSE)</f>
        <v>43,99</v>
      </c>
      <c r="G16" s="10" t="str">
        <f>+VLOOKUP($B16,Gesamt!$A$5:$G$300,6,FALSE)</f>
        <v>45,01</v>
      </c>
      <c r="H16" s="10" t="str">
        <f>+VLOOKUP($B16,Gesamt!$A$5:$H$300,7,FALSE)</f>
        <v>44,06</v>
      </c>
      <c r="I16" s="10" t="str">
        <f>+VLOOKUP($B16,Gesamt!$A$5:$I$300,8,FALSE)</f>
        <v>44,97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2"/>
        <v>178.03</v>
      </c>
      <c r="S16" s="8">
        <f t="shared" si="3"/>
        <v>-178.03</v>
      </c>
    </row>
    <row r="17" spans="1:19" ht="12.75">
      <c r="A17" s="1">
        <f t="shared" si="1"/>
        <v>10</v>
      </c>
      <c r="B17" s="19">
        <v>323</v>
      </c>
      <c r="C17" s="2" t="str">
        <f>+VLOOKUP($B17,Gesamt!$A$5:$D$300,2,FALSE)</f>
        <v>Ricker</v>
      </c>
      <c r="D17" s="2" t="str">
        <f>+VLOOKUP($B17,Gesamt!$A$5:$D$300,3,FALSE)</f>
        <v>Oliver</v>
      </c>
      <c r="E17" s="1" t="str">
        <f>+VLOOKUP($B17,Gesamt!$A$5:$D$300,4,FALSE)</f>
        <v>Billerbeck</v>
      </c>
      <c r="F17" s="10" t="str">
        <f>+VLOOKUP($B17,Gesamt!$A$5:$F$300,5,FALSE)</f>
        <v>43,79</v>
      </c>
      <c r="G17" s="10" t="str">
        <f>+VLOOKUP($B17,Gesamt!$A$5:$G$300,6,FALSE)</f>
        <v>45,24</v>
      </c>
      <c r="H17" s="10" t="str">
        <f>+VLOOKUP($B17,Gesamt!$A$5:$H$300,7,FALSE)</f>
        <v>43,92</v>
      </c>
      <c r="I17" s="10" t="str">
        <f>+VLOOKUP($B17,Gesamt!$A$5:$I$300,8,FALSE)</f>
        <v>45,23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2"/>
        <v>178.18</v>
      </c>
      <c r="S17" s="8">
        <f t="shared" si="3"/>
        <v>-178.18</v>
      </c>
    </row>
    <row r="18" spans="1:19" ht="12.75">
      <c r="A18" s="1">
        <f t="shared" si="1"/>
        <v>11</v>
      </c>
      <c r="B18" s="19">
        <v>327</v>
      </c>
      <c r="C18" s="2" t="str">
        <f>+VLOOKUP($B18,Gesamt!$A$5:$D$300,2,FALSE)</f>
        <v>Perkuhn</v>
      </c>
      <c r="D18" s="2" t="str">
        <f>+VLOOKUP($B18,Gesamt!$A$5:$D$300,3,FALSE)</f>
        <v>Marcel</v>
      </c>
      <c r="E18" s="1" t="str">
        <f>+VLOOKUP($B18,Gesamt!$A$5:$D$300,4,FALSE)</f>
        <v>Friedrichsfeld</v>
      </c>
      <c r="F18" s="10" t="str">
        <f>+VLOOKUP($B18,Gesamt!$A$5:$F$300,5,FALSE)</f>
        <v>43,75</v>
      </c>
      <c r="G18" s="10" t="str">
        <f>+VLOOKUP($B18,Gesamt!$A$5:$G$300,6,FALSE)</f>
        <v>45,37</v>
      </c>
      <c r="H18" s="10" t="str">
        <f>+VLOOKUP($B18,Gesamt!$A$5:$H$300,7,FALSE)</f>
        <v>43,80</v>
      </c>
      <c r="I18" s="10" t="str">
        <f>+VLOOKUP($B18,Gesamt!$A$5:$I$300,8,FALSE)</f>
        <v>45,33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2"/>
        <v>178.25</v>
      </c>
      <c r="S18" s="8">
        <f t="shared" si="3"/>
        <v>-178.25</v>
      </c>
    </row>
    <row r="19" spans="1:19" ht="12.75">
      <c r="A19" s="1">
        <f t="shared" si="1"/>
        <v>12</v>
      </c>
      <c r="B19" s="19">
        <v>330</v>
      </c>
      <c r="C19" s="2" t="str">
        <f>+VLOOKUP($B19,Gesamt!$A$5:$D$300,2,FALSE)</f>
        <v>Wetter</v>
      </c>
      <c r="D19" s="2" t="str">
        <f>+VLOOKUP($B19,Gesamt!$A$5:$D$300,3,FALSE)</f>
        <v>Sebastian</v>
      </c>
      <c r="E19" s="1" t="str">
        <f>+VLOOKUP($B19,Gesamt!$A$5:$D$300,4,FALSE)</f>
        <v>Billerbeck</v>
      </c>
      <c r="F19" s="10" t="str">
        <f>+VLOOKUP($B19,Gesamt!$A$5:$F$300,5,FALSE)</f>
        <v>43,74</v>
      </c>
      <c r="G19" s="10" t="str">
        <f>+VLOOKUP($B19,Gesamt!$A$5:$G$300,6,FALSE)</f>
        <v>45,33</v>
      </c>
      <c r="H19" s="10" t="str">
        <f>+VLOOKUP($B19,Gesamt!$A$5:$H$300,7,FALSE)</f>
        <v>44,16</v>
      </c>
      <c r="I19" s="10" t="str">
        <f>+VLOOKUP($B19,Gesamt!$A$5:$I$300,8,FALSE)</f>
        <v>45,33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2"/>
        <v>178.56</v>
      </c>
      <c r="S19" s="8">
        <f t="shared" si="3"/>
        <v>-178.56</v>
      </c>
    </row>
    <row r="20" spans="1:19" ht="12.75">
      <c r="A20" s="1">
        <f t="shared" si="1"/>
        <v>13</v>
      </c>
      <c r="B20" s="19">
        <v>333</v>
      </c>
      <c r="C20" s="2" t="str">
        <f>+VLOOKUP($B20,Gesamt!$A$5:$D$300,2,FALSE)</f>
        <v>Lorenz</v>
      </c>
      <c r="D20" s="2" t="str">
        <f>+VLOOKUP($B20,Gesamt!$A$5:$D$300,3,FALSE)</f>
        <v>Lucas</v>
      </c>
      <c r="E20" s="1" t="str">
        <f>+VLOOKUP($B20,Gesamt!$A$5:$D$300,4,FALSE)</f>
        <v>Overath</v>
      </c>
      <c r="F20" s="10" t="str">
        <f>+VLOOKUP($B20,Gesamt!$A$5:$F$300,5,FALSE)</f>
        <v>44,12</v>
      </c>
      <c r="G20" s="10" t="str">
        <f>+VLOOKUP($B20,Gesamt!$A$5:$G$300,6,FALSE)</f>
        <v>45,36</v>
      </c>
      <c r="H20" s="10" t="str">
        <f>+VLOOKUP($B20,Gesamt!$A$5:$H$300,7,FALSE)</f>
        <v>44,19</v>
      </c>
      <c r="I20" s="10" t="str">
        <f>+VLOOKUP($B20,Gesamt!$A$5:$I$300,8,FALSE)</f>
        <v>45,48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2"/>
        <v>179.15</v>
      </c>
      <c r="S20" s="8">
        <f t="shared" si="3"/>
        <v>-179.15</v>
      </c>
    </row>
    <row r="21" spans="1:19" ht="12.75">
      <c r="A21" s="1">
        <f t="shared" si="1"/>
        <v>14</v>
      </c>
      <c r="B21" s="19">
        <v>362</v>
      </c>
      <c r="C21" s="2" t="str">
        <f>+VLOOKUP($B21,Gesamt!$A$5:$D$300,2,FALSE)</f>
        <v>Beenen</v>
      </c>
      <c r="D21" s="2" t="str">
        <f>+VLOOKUP($B21,Gesamt!$A$5:$D$300,3,FALSE)</f>
        <v>Niklas</v>
      </c>
      <c r="E21" s="1" t="str">
        <f>+VLOOKUP($B21,Gesamt!$A$5:$D$300,4,FALSE)</f>
        <v>Billerbeck</v>
      </c>
      <c r="F21" s="10" t="str">
        <f>+VLOOKUP($B21,Gesamt!$A$5:$F$300,5,FALSE)</f>
        <v>44,51</v>
      </c>
      <c r="G21" s="10" t="str">
        <f>+VLOOKUP($B21,Gesamt!$A$5:$G$300,6,FALSE)</f>
        <v>45,87</v>
      </c>
      <c r="H21" s="10" t="str">
        <f>+VLOOKUP($B21,Gesamt!$A$5:$H$300,7,FALSE)</f>
        <v>44,59</v>
      </c>
      <c r="I21" s="10" t="str">
        <f>+VLOOKUP($B21,Gesamt!$A$5:$I$300,8,FALSE)</f>
        <v>46,01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2"/>
        <v>180.98</v>
      </c>
      <c r="S21" s="8">
        <f t="shared" si="3"/>
        <v>-180.98</v>
      </c>
    </row>
    <row r="22" spans="1:19" ht="12.75">
      <c r="A22" s="1">
        <f t="shared" si="1"/>
        <v>15</v>
      </c>
      <c r="B22" s="19">
        <v>315</v>
      </c>
      <c r="C22" s="2" t="str">
        <f>+VLOOKUP($B22,Gesamt!$A$5:$D$300,2,FALSE)</f>
        <v>Voß</v>
      </c>
      <c r="D22" s="2" t="str">
        <f>+VLOOKUP($B22,Gesamt!$A$5:$D$300,3,FALSE)</f>
        <v>Marie-Charlotte</v>
      </c>
      <c r="E22" s="1" t="str">
        <f>+VLOOKUP($B22,Gesamt!$A$5:$D$300,4,FALSE)</f>
        <v>Bergkamen</v>
      </c>
      <c r="F22" s="10" t="str">
        <f>+VLOOKUP($B22,Gesamt!$A$5:$F$300,5,FALSE)</f>
        <v>45,61</v>
      </c>
      <c r="G22" s="10" t="str">
        <f>+VLOOKUP($B22,Gesamt!$A$5:$G$300,6,FALSE)</f>
        <v>44,48</v>
      </c>
      <c r="H22" s="10" t="str">
        <f>+VLOOKUP($B22,Gesamt!$A$5:$H$300,7,FALSE)</f>
        <v>45,95</v>
      </c>
      <c r="I22" s="10" t="str">
        <f>+VLOOKUP($B22,Gesamt!$A$5:$I$300,8,FALSE)</f>
        <v>45,43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2"/>
        <v>181.47</v>
      </c>
      <c r="S22" s="8">
        <f t="shared" si="3"/>
        <v>-181.47</v>
      </c>
    </row>
    <row r="23" spans="1:2" ht="12.75">
      <c r="A23" s="1"/>
      <c r="B23" s="19"/>
    </row>
    <row r="24" spans="1:2" ht="12.75">
      <c r="A24" s="1"/>
      <c r="B24" s="19"/>
    </row>
    <row r="25" spans="1:2" ht="12.75">
      <c r="A25" s="1"/>
      <c r="B25" s="19"/>
    </row>
    <row r="26" spans="1:2" ht="12.75">
      <c r="A26" s="1"/>
      <c r="B26" s="19"/>
    </row>
    <row r="27" spans="1:2" ht="12.75">
      <c r="A27" s="1"/>
      <c r="B27" s="19"/>
    </row>
    <row r="28" spans="1:2" ht="12.75">
      <c r="A28" s="1"/>
      <c r="B28" s="19"/>
    </row>
    <row r="29" spans="1:2" ht="12.75">
      <c r="A29" s="1"/>
      <c r="B29" s="19"/>
    </row>
    <row r="30" spans="1:2" ht="12.75">
      <c r="A30" s="1"/>
      <c r="B30" s="19"/>
    </row>
    <row r="31" spans="1:2" ht="12.75">
      <c r="A31" s="1"/>
      <c r="B31" s="19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U50"/>
  <sheetViews>
    <sheetView tabSelected="1"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1" t="s">
        <v>16</v>
      </c>
      <c r="M6" s="21"/>
      <c r="N6" s="21"/>
      <c r="O6" s="21"/>
      <c r="P6" s="21"/>
      <c r="Q6" s="21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9">
        <v>505</v>
      </c>
      <c r="C8" s="2" t="str">
        <f>+VLOOKUP($B8,Gesamt!$A$5:$D$300,2,FALSE)</f>
        <v>Honscha</v>
      </c>
      <c r="D8" s="2" t="str">
        <f>+VLOOKUP($B8,Gesamt!$A$5:$D$300,3,FALSE)</f>
        <v>Moritz</v>
      </c>
      <c r="E8" s="1" t="str">
        <f>+VLOOKUP($B8,Gesamt!$A$5:$D$300,4,FALSE)</f>
        <v>Simmerath</v>
      </c>
      <c r="F8" s="10" t="str">
        <f>+VLOOKUP($B8,Gesamt!$A$5:$F$300,5,FALSE)</f>
        <v>43,92</v>
      </c>
      <c r="G8" s="10" t="str">
        <f>+VLOOKUP($B8,Gesamt!$A$5:$G$300,6,FALSE)</f>
        <v>45,16</v>
      </c>
      <c r="H8" s="10" t="str">
        <f>+VLOOKUP($B8,Gesamt!$A$5:$H$300,7,FALSE)</f>
        <v>44,29</v>
      </c>
      <c r="I8" s="10" t="str">
        <f>+VLOOKUP($B8,Gesamt!$A$5:$I$300,8,FALSE)</f>
        <v>45,57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178.94</v>
      </c>
      <c r="S8" s="8">
        <f>IF(R8&gt;0,R8*-1,-1000)</f>
        <v>-178.94</v>
      </c>
    </row>
    <row r="9" spans="1:19" ht="12.75">
      <c r="A9" s="1">
        <f>IF(R9&gt;0,RANK(S9,S:S),0)</f>
        <v>2</v>
      </c>
      <c r="B9" s="19">
        <v>513</v>
      </c>
      <c r="C9" s="2" t="str">
        <f>+VLOOKUP($B9,Gesamt!$A$5:$D$300,2,FALSE)</f>
        <v>Meyer</v>
      </c>
      <c r="D9" s="2" t="str">
        <f>+VLOOKUP($B9,Gesamt!$A$5:$D$300,3,FALSE)</f>
        <v>Patrick</v>
      </c>
      <c r="E9" s="1" t="str">
        <f>+VLOOKUP($B9,Gesamt!$A$5:$D$300,4,FALSE)</f>
        <v>Simmerath</v>
      </c>
      <c r="F9" s="10" t="str">
        <f>+VLOOKUP($B9,Gesamt!$A$5:$F$300,5,FALSE)</f>
        <v>44,00</v>
      </c>
      <c r="G9" s="10" t="str">
        <f>+VLOOKUP($B9,Gesamt!$A$5:$G$300,6,FALSE)</f>
        <v>45,50</v>
      </c>
      <c r="H9" s="10" t="str">
        <f>+VLOOKUP($B9,Gesamt!$A$5:$H$300,7,FALSE)</f>
        <v>44,27</v>
      </c>
      <c r="I9" s="10" t="str">
        <f>+VLOOKUP($B9,Gesamt!$A$5:$I$300,8,FALSE)</f>
        <v>45,50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179.27</v>
      </c>
      <c r="S9" s="8">
        <f>IF(R9&gt;0,R9*-1,-1000)</f>
        <v>-179.27</v>
      </c>
    </row>
    <row r="10" spans="1:19" ht="12.75">
      <c r="A10" s="1">
        <f>IF(R10&gt;0,RANK(S10,S:S),0)</f>
        <v>3</v>
      </c>
      <c r="B10" s="19">
        <v>507</v>
      </c>
      <c r="C10" s="2" t="str">
        <f>+VLOOKUP($B10,Gesamt!$A$5:$D$300,2,FALSE)</f>
        <v>Ricker</v>
      </c>
      <c r="D10" s="2" t="str">
        <f>+VLOOKUP($B10,Gesamt!$A$5:$D$300,3,FALSE)</f>
        <v>Denise</v>
      </c>
      <c r="E10" s="1" t="str">
        <f>+VLOOKUP($B10,Gesamt!$A$5:$D$300,4,FALSE)</f>
        <v>Billerbeck</v>
      </c>
      <c r="F10" s="10" t="str">
        <f>+VLOOKUP($B10,Gesamt!$A$5:$F$300,5,FALSE)</f>
        <v>45,20</v>
      </c>
      <c r="G10" s="10" t="str">
        <f>+VLOOKUP($B10,Gesamt!$A$5:$G$300,6,FALSE)</f>
        <v>44,31</v>
      </c>
      <c r="H10" s="10" t="str">
        <f>+VLOOKUP($B10,Gesamt!$A$5:$H$300,7,FALSE)</f>
        <v>45,56</v>
      </c>
      <c r="I10" s="10" t="str">
        <f>+VLOOKUP($B10,Gesamt!$A$5:$I$300,8,FALSE)</f>
        <v>44,66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(F10*$F$4+G10*$G$4+H10*$H$4+I10*$I$4+J10*$J$4+K10*$K$4+L10*$F$4+M10*$G$4+N10*$H$4+O10*$I$4+P10*$J$4+Q10*$K$4)</f>
        <v>179.73</v>
      </c>
      <c r="S10" s="8">
        <f>IF(R10&gt;0,R10*-1,-1000)</f>
        <v>-179.73</v>
      </c>
    </row>
    <row r="11" spans="1:19" ht="12.75">
      <c r="A11" s="1">
        <f>IF(R11&gt;0,RANK(S11,S:S),0)</f>
        <v>4</v>
      </c>
      <c r="B11" s="19">
        <v>503</v>
      </c>
      <c r="C11" s="2" t="str">
        <f>+VLOOKUP($B11,Gesamt!$A$5:$D$300,2,FALSE)</f>
        <v>Eckert</v>
      </c>
      <c r="D11" s="2" t="str">
        <f>+VLOOKUP($B11,Gesamt!$A$5:$D$300,3,FALSE)</f>
        <v>Kevin</v>
      </c>
      <c r="E11" s="1" t="str">
        <f>+VLOOKUP($B11,Gesamt!$A$5:$D$300,4,FALSE)</f>
        <v>Overath</v>
      </c>
      <c r="F11" s="10" t="str">
        <f>+VLOOKUP($B11,Gesamt!$A$5:$F$300,5,FALSE)</f>
        <v>45,48</v>
      </c>
      <c r="G11" s="10" t="str">
        <f>+VLOOKUP($B11,Gesamt!$A$5:$G$300,6,FALSE)</f>
        <v>45,33</v>
      </c>
      <c r="H11" s="10" t="str">
        <f>+VLOOKUP($B11,Gesamt!$A$5:$H$300,7,FALSE)</f>
        <v>45,97</v>
      </c>
      <c r="I11" s="10" t="str">
        <f>+VLOOKUP($B11,Gesamt!$A$5:$I$300,8,FALSE)</f>
        <v>45,61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(F11*$F$4+G11*$G$4+H11*$H$4+I11*$I$4+J11*$J$4+K11*$K$4+L11*$F$4+M11*$G$4+N11*$H$4+O11*$I$4+P11*$J$4+Q11*$K$4)</f>
        <v>182.39</v>
      </c>
      <c r="S11" s="8">
        <f>IF(R11&gt;0,R11*-1,-1000)</f>
        <v>-182.39</v>
      </c>
    </row>
    <row r="12" spans="1:2" ht="12.75">
      <c r="A12" s="1"/>
      <c r="B12" s="19"/>
    </row>
    <row r="13" spans="1:2" ht="12.75">
      <c r="A13" s="1"/>
      <c r="B13" s="1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MIN(F8:F23)</f>
        <v>0</v>
      </c>
      <c r="G5" s="10">
        <f t="shared" si="0"/>
        <v>0</v>
      </c>
      <c r="H5" s="10">
        <f t="shared" si="0"/>
        <v>0</v>
      </c>
      <c r="I5" s="10">
        <f t="shared" si="0"/>
        <v>45.82</v>
      </c>
      <c r="J5" s="10">
        <f t="shared" si="0"/>
        <v>0</v>
      </c>
      <c r="K5" s="10">
        <f t="shared" si="0"/>
        <v>0</v>
      </c>
    </row>
    <row r="6" spans="12:17" ht="12.75">
      <c r="L6" s="21" t="s">
        <v>16</v>
      </c>
      <c r="M6" s="21"/>
      <c r="N6" s="21"/>
      <c r="O6" s="21"/>
      <c r="P6" s="21"/>
      <c r="Q6" s="21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">
        <v>153</v>
      </c>
      <c r="C8" s="2" t="str">
        <f>+VLOOKUP($B8,Gesamt!$A$5:$D$300,2,FALSE)</f>
        <v>Sonneborn</v>
      </c>
      <c r="D8" s="2" t="str">
        <f>+VLOOKUP($B8,Gesamt!$A$5:$D$300,3,FALSE)</f>
        <v>Roland</v>
      </c>
      <c r="E8" s="1" t="str">
        <f>+VLOOKUP($B8,Gesamt!$A$5:$D$300,4,FALSE)</f>
        <v>Stromberg</v>
      </c>
      <c r="F8" s="10" t="str">
        <f>+VLOOKUP($B8,Gesamt!$A$5:$F$300,5,FALSE)</f>
        <v>46,95</v>
      </c>
      <c r="G8" s="10" t="str">
        <f>+VLOOKUP($B8,Gesamt!$A$5:$G$300,6,FALSE)</f>
        <v>46,09</v>
      </c>
      <c r="H8" s="10" t="str">
        <f>+VLOOKUP($B8,Gesamt!$A$5:$H$300,7,FALSE)</f>
        <v>47,40</v>
      </c>
      <c r="I8" s="10" t="str">
        <f>+VLOOKUP($B8,Gesamt!$A$5:$I$300,8,FALSE)</f>
        <v>45,95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21">(F8*$F$4+G8*$G$4+H8*$H$4+I8*$I$4+J8*$J$4+K8*$K$4+L8*$F$4+M8*$G$4+N8*$H$4+O8*$I$4+P8*$J$4+Q8*$K$4)</f>
        <v>186.39</v>
      </c>
      <c r="S8" s="8">
        <f aca="true" t="shared" si="2" ref="S8:S21">IF(R8&gt;0,R8*-1,-1000)</f>
        <v>-186.39</v>
      </c>
    </row>
    <row r="9" spans="1:19" ht="12.75">
      <c r="A9" s="1">
        <f>IF(R9&gt;0,RANK(S9,S:S),0)</f>
        <v>2</v>
      </c>
      <c r="B9" s="19">
        <v>106</v>
      </c>
      <c r="C9" s="2" t="str">
        <f>+VLOOKUP($B9,Gesamt!$A$5:$D$300,2,FALSE)</f>
        <v>Schütt</v>
      </c>
      <c r="D9" s="2" t="str">
        <f>+VLOOKUP($B9,Gesamt!$A$5:$D$300,3,FALSE)</f>
        <v>Jannik</v>
      </c>
      <c r="E9" s="1" t="str">
        <f>+VLOOKUP($B9,Gesamt!$A$5:$D$300,4,FALSE)</f>
        <v>Kerpen</v>
      </c>
      <c r="F9" s="10" t="str">
        <f>+VLOOKUP($B9,Gesamt!$A$5:$F$300,5,FALSE)</f>
        <v>47,56</v>
      </c>
      <c r="G9" s="10" t="str">
        <f>+VLOOKUP($B9,Gesamt!$A$5:$G$300,6,FALSE)</f>
        <v>45,92</v>
      </c>
      <c r="H9" s="10" t="str">
        <f>+VLOOKUP($B9,Gesamt!$A$5:$H$300,7,FALSE)</f>
        <v>47,57</v>
      </c>
      <c r="I9" s="10" t="str">
        <f>+VLOOKUP($B9,Gesamt!$A$5:$I$300,8,FALSE)</f>
        <v>45,66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186.71</v>
      </c>
      <c r="S9" s="8">
        <f t="shared" si="2"/>
        <v>-186.71</v>
      </c>
    </row>
    <row r="10" spans="1:19" ht="12.75">
      <c r="A10" s="1">
        <f>IF(R10&gt;0,RANK(S10,S:S),0)</f>
        <v>3</v>
      </c>
      <c r="B10" s="1">
        <v>104</v>
      </c>
      <c r="C10" s="2" t="str">
        <f>+VLOOKUP($B10,Gesamt!$A$5:$D$300,2,FALSE)</f>
        <v>Rödder</v>
      </c>
      <c r="D10" s="2" t="str">
        <f>+VLOOKUP($B10,Gesamt!$A$5:$D$300,3,FALSE)</f>
        <v>Steven</v>
      </c>
      <c r="E10" s="1" t="str">
        <f>+VLOOKUP($B10,Gesamt!$A$5:$D$300,4,FALSE)</f>
        <v>Freudenberg</v>
      </c>
      <c r="F10" s="10" t="str">
        <f>+VLOOKUP($B10,Gesamt!$A$5:$F$300,5,FALSE)</f>
        <v>46,69</v>
      </c>
      <c r="G10" s="10" t="str">
        <f>+VLOOKUP($B10,Gesamt!$A$5:$G$300,6,FALSE)</f>
        <v>47,19</v>
      </c>
      <c r="H10" s="10" t="str">
        <f>+VLOOKUP($B10,Gesamt!$A$5:$H$300,7,FALSE)</f>
        <v>45,99</v>
      </c>
      <c r="I10" s="10" t="str">
        <f>+VLOOKUP($B10,Gesamt!$A$5:$I$300,8,FALSE)</f>
        <v>46,86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186.73</v>
      </c>
      <c r="S10" s="8">
        <f t="shared" si="2"/>
        <v>-186.73</v>
      </c>
    </row>
    <row r="11" spans="1:19" ht="12.75">
      <c r="A11" s="1">
        <f>IF(R11&gt;0,RANK(S11,S:S),0)</f>
        <v>4</v>
      </c>
      <c r="B11" s="1">
        <v>152</v>
      </c>
      <c r="C11" s="2" t="str">
        <f>+VLOOKUP($B11,Gesamt!$A$5:$D$300,2,FALSE)</f>
        <v>Sonneborn</v>
      </c>
      <c r="D11" s="2" t="str">
        <f>+VLOOKUP($B11,Gesamt!$A$5:$D$300,3,FALSE)</f>
        <v>Ina</v>
      </c>
      <c r="E11" s="1" t="str">
        <f>+VLOOKUP($B11,Gesamt!$A$5:$D$300,4,FALSE)</f>
        <v>Stromberg</v>
      </c>
      <c r="F11" s="10" t="str">
        <f>+VLOOKUP($B11,Gesamt!$A$5:$F$300,5,FALSE)</f>
        <v>46,24</v>
      </c>
      <c r="G11" s="10" t="str">
        <f>+VLOOKUP($B11,Gesamt!$A$5:$G$300,6,FALSE)</f>
        <v>47,43</v>
      </c>
      <c r="H11" s="10" t="str">
        <f>+VLOOKUP($B11,Gesamt!$A$5:$H$300,7,FALSE)</f>
        <v>46,20</v>
      </c>
      <c r="I11" s="10" t="str">
        <f>+VLOOKUP($B11,Gesamt!$A$5:$I$300,8,FALSE)</f>
        <v>47,05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186.92</v>
      </c>
      <c r="S11" s="8">
        <f t="shared" si="2"/>
        <v>-186.92</v>
      </c>
    </row>
    <row r="12" spans="1:19" ht="12.75">
      <c r="A12" s="1">
        <f>IF(R12&gt;0,RANK(S12,S:S),0)</f>
        <v>5</v>
      </c>
      <c r="B12" s="19">
        <v>142</v>
      </c>
      <c r="C12" s="2" t="str">
        <f>+VLOOKUP($B12,Gesamt!$A$5:$D$300,2,FALSE)</f>
        <v>Lange</v>
      </c>
      <c r="D12" s="2" t="str">
        <f>+VLOOKUP($B12,Gesamt!$A$5:$D$300,3,FALSE)</f>
        <v>Jaqueline</v>
      </c>
      <c r="E12" s="1" t="str">
        <f>+VLOOKUP($B12,Gesamt!$A$5:$D$300,4,FALSE)</f>
        <v>Friedrichsfeld</v>
      </c>
      <c r="F12" s="10" t="str">
        <f>+VLOOKUP($B12,Gesamt!$A$5:$F$300,5,FALSE)</f>
        <v>47,53</v>
      </c>
      <c r="G12" s="10" t="str">
        <f>+VLOOKUP($B12,Gesamt!$A$5:$G$300,6,FALSE)</f>
        <v>46,41</v>
      </c>
      <c r="H12" s="10" t="str">
        <f>+VLOOKUP($B12,Gesamt!$A$5:$H$300,7,FALSE)</f>
        <v>47,42</v>
      </c>
      <c r="I12" s="10" t="str">
        <f>+VLOOKUP($B12,Gesamt!$A$5:$I$300,8,FALSE)</f>
        <v>45,87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187.23</v>
      </c>
      <c r="S12" s="8">
        <f t="shared" si="2"/>
        <v>-187.23</v>
      </c>
    </row>
    <row r="13" spans="1:19" ht="12.75">
      <c r="A13" s="1">
        <f>IF(R13&gt;0,RANK(S13,S:S),0)</f>
        <v>6</v>
      </c>
      <c r="B13" s="19">
        <v>102</v>
      </c>
      <c r="C13" s="2" t="str">
        <f>+VLOOKUP($B13,Gesamt!$A$5:$D$300,2,FALSE)</f>
        <v>Nickel</v>
      </c>
      <c r="D13" s="2" t="str">
        <f>+VLOOKUP($B13,Gesamt!$A$5:$D$300,3,FALSE)</f>
        <v>Philipp</v>
      </c>
      <c r="E13" s="1" t="str">
        <f>+VLOOKUP($B13,Gesamt!$A$5:$D$300,4,FALSE)</f>
        <v>Kerpen</v>
      </c>
      <c r="F13" s="10" t="str">
        <f>+VLOOKUP($B13,Gesamt!$A$5:$F$300,5,FALSE)</f>
        <v>48,06</v>
      </c>
      <c r="G13" s="10" t="str">
        <f>+VLOOKUP($B13,Gesamt!$A$5:$G$300,6,FALSE)</f>
        <v>46,26</v>
      </c>
      <c r="H13" s="10" t="str">
        <f>+VLOOKUP($B13,Gesamt!$A$5:$H$300,7,FALSE)</f>
        <v>47,48</v>
      </c>
      <c r="I13" s="10">
        <f>+VLOOKUP($B13,Gesamt!$A$5:$I$300,8,FALSE)</f>
        <v>45.82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187.62</v>
      </c>
      <c r="S13" s="8">
        <f t="shared" si="2"/>
        <v>-187.62</v>
      </c>
    </row>
    <row r="14" spans="1:19" ht="12.75">
      <c r="A14" s="1">
        <f>IF(R14&gt;0,RANK(S14,S:S),0)</f>
        <v>7</v>
      </c>
      <c r="B14" s="19">
        <v>130</v>
      </c>
      <c r="C14" s="2" t="str">
        <f>+VLOOKUP($B14,Gesamt!$A$5:$D$300,2,FALSE)</f>
        <v>André</v>
      </c>
      <c r="D14" s="2" t="str">
        <f>+VLOOKUP($B14,Gesamt!$A$5:$D$300,3,FALSE)</f>
        <v>Jaqueline</v>
      </c>
      <c r="E14" s="1" t="str">
        <f>+VLOOKUP($B14,Gesamt!$A$5:$D$300,4,FALSE)</f>
        <v>Viersen</v>
      </c>
      <c r="F14" s="10" t="str">
        <f>+VLOOKUP($B14,Gesamt!$A$5:$F$300,5,FALSE)</f>
        <v>46,71</v>
      </c>
      <c r="G14" s="10" t="str">
        <f>+VLOOKUP($B14,Gesamt!$A$5:$G$300,6,FALSE)</f>
        <v>47,87</v>
      </c>
      <c r="H14" s="10" t="str">
        <f>+VLOOKUP($B14,Gesamt!$A$5:$H$300,7,FALSE)</f>
        <v>46,10</v>
      </c>
      <c r="I14" s="10" t="str">
        <f>+VLOOKUP($B14,Gesamt!$A$5:$I$300,8,FALSE)</f>
        <v>47,12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187.8</v>
      </c>
      <c r="S14" s="8">
        <f t="shared" si="2"/>
        <v>-187.8</v>
      </c>
    </row>
    <row r="15" spans="1:19" ht="12.75">
      <c r="A15" s="1">
        <f>IF(R15&gt;0,RANK(S15,S:S),0)</f>
        <v>8</v>
      </c>
      <c r="B15" s="19">
        <v>129</v>
      </c>
      <c r="C15" s="2" t="str">
        <f>+VLOOKUP($B15,Gesamt!$A$5:$D$300,2,FALSE)</f>
        <v>Wetter</v>
      </c>
      <c r="D15" s="2" t="str">
        <f>+VLOOKUP($B15,Gesamt!$A$5:$D$300,3,FALSE)</f>
        <v>Sabrina</v>
      </c>
      <c r="E15" s="1" t="str">
        <f>+VLOOKUP($B15,Gesamt!$A$5:$D$300,4,FALSE)</f>
        <v>Billerbeck</v>
      </c>
      <c r="F15" s="10" t="str">
        <f>+VLOOKUP($B15,Gesamt!$A$5:$F$300,5,FALSE)</f>
        <v>47,33</v>
      </c>
      <c r="G15" s="10" t="str">
        <f>+VLOOKUP($B15,Gesamt!$A$5:$G$300,6,FALSE)</f>
        <v>46,90</v>
      </c>
      <c r="H15" s="10" t="str">
        <f>+VLOOKUP($B15,Gesamt!$A$5:$H$300,7,FALSE)</f>
        <v>47,32</v>
      </c>
      <c r="I15" s="10" t="str">
        <f>+VLOOKUP($B15,Gesamt!$A$5:$I$300,8,FALSE)</f>
        <v>46,46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188.01</v>
      </c>
      <c r="S15" s="8">
        <f t="shared" si="2"/>
        <v>-188.01</v>
      </c>
    </row>
    <row r="16" spans="1:19" ht="12.75">
      <c r="A16" s="1">
        <f>IF(R16&gt;0,RANK(S16,S:S),0)</f>
        <v>9</v>
      </c>
      <c r="B16" s="19">
        <v>107</v>
      </c>
      <c r="C16" s="2" t="str">
        <f>+VLOOKUP($B16,Gesamt!$A$5:$D$300,2,FALSE)</f>
        <v>Eckert</v>
      </c>
      <c r="D16" s="2" t="str">
        <f>+VLOOKUP($B16,Gesamt!$A$5:$D$300,3,FALSE)</f>
        <v>Sebastian</v>
      </c>
      <c r="E16" s="1" t="str">
        <f>+VLOOKUP($B16,Gesamt!$A$5:$D$300,4,FALSE)</f>
        <v>Overath</v>
      </c>
      <c r="F16" s="10" t="str">
        <f>+VLOOKUP($B16,Gesamt!$A$5:$F$300,5,FALSE)</f>
        <v>46,65</v>
      </c>
      <c r="G16" s="10" t="str">
        <f>+VLOOKUP($B16,Gesamt!$A$5:$G$300,6,FALSE)</f>
        <v>47,40</v>
      </c>
      <c r="H16" s="10" t="str">
        <f>+VLOOKUP($B16,Gesamt!$A$5:$H$300,7,FALSE)</f>
        <v>46,70</v>
      </c>
      <c r="I16" s="10" t="str">
        <f>+VLOOKUP($B16,Gesamt!$A$5:$I$300,8,FALSE)</f>
        <v>47,32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188.07</v>
      </c>
      <c r="S16" s="8">
        <f t="shared" si="2"/>
        <v>-188.07</v>
      </c>
    </row>
    <row r="17" spans="1:19" ht="12.75">
      <c r="A17" s="1">
        <f>IF(R17&gt;0,RANK(S17,S:S),0)</f>
        <v>10</v>
      </c>
      <c r="B17" s="19">
        <v>115</v>
      </c>
      <c r="C17" s="2" t="str">
        <f>+VLOOKUP($B17,Gesamt!$A$5:$D$300,2,FALSE)</f>
        <v>Plinius</v>
      </c>
      <c r="D17" s="2" t="str">
        <f>+VLOOKUP($B17,Gesamt!$A$5:$D$300,3,FALSE)</f>
        <v>Erik</v>
      </c>
      <c r="E17" s="1" t="str">
        <f>+VLOOKUP($B17,Gesamt!$A$5:$D$300,4,FALSE)</f>
        <v>Bad Bentheim</v>
      </c>
      <c r="F17" s="10" t="str">
        <f>+VLOOKUP($B17,Gesamt!$A$5:$F$300,5,FALSE)</f>
        <v>47,35</v>
      </c>
      <c r="G17" s="10" t="str">
        <f>+VLOOKUP($B17,Gesamt!$A$5:$G$300,6,FALSE)</f>
        <v>47,34</v>
      </c>
      <c r="H17" s="10" t="str">
        <f>+VLOOKUP($B17,Gesamt!$A$5:$H$300,7,FALSE)</f>
        <v>46,43</v>
      </c>
      <c r="I17" s="10" t="str">
        <f>+VLOOKUP($B17,Gesamt!$A$5:$I$300,8,FALSE)</f>
        <v>47,18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188.3</v>
      </c>
      <c r="S17" s="8">
        <f t="shared" si="2"/>
        <v>-188.3</v>
      </c>
    </row>
    <row r="18" spans="1:19" ht="12.75">
      <c r="A18" s="1">
        <f>IF(R18&gt;0,RANK(S18,S:S),0)</f>
        <v>11</v>
      </c>
      <c r="B18" s="19">
        <v>186</v>
      </c>
      <c r="C18" s="2" t="str">
        <f>+VLOOKUP($B18,Gesamt!$A$5:$D$300,2,FALSE)</f>
        <v>Quadvlieg</v>
      </c>
      <c r="D18" s="2" t="str">
        <f>+VLOOKUP($B18,Gesamt!$A$5:$D$300,3,FALSE)</f>
        <v>Dominik</v>
      </c>
      <c r="E18" s="1" t="str">
        <f>+VLOOKUP($B18,Gesamt!$A$5:$D$300,4,FALSE)</f>
        <v>Kerpen</v>
      </c>
      <c r="F18" s="10" t="str">
        <f>+VLOOKUP($B18,Gesamt!$A$5:$F$300,5,FALSE)</f>
        <v>47,20</v>
      </c>
      <c r="G18" s="10" t="str">
        <f>+VLOOKUP($B18,Gesamt!$A$5:$G$300,6,FALSE)</f>
        <v>46,66</v>
      </c>
      <c r="H18" s="10" t="str">
        <f>+VLOOKUP($B18,Gesamt!$A$5:$H$300,7,FALSE)</f>
        <v>47,70</v>
      </c>
      <c r="I18" s="10" t="str">
        <f>+VLOOKUP($B18,Gesamt!$A$5:$I$300,8,FALSE)</f>
        <v>46,99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188.55</v>
      </c>
      <c r="S18" s="8">
        <f t="shared" si="2"/>
        <v>-188.55</v>
      </c>
    </row>
    <row r="19" spans="1:19" ht="12.75">
      <c r="A19" s="1">
        <f>IF(R19&gt;0,RANK(S19,S:S),0)</f>
        <v>12</v>
      </c>
      <c r="B19" s="19">
        <v>114</v>
      </c>
      <c r="C19" s="2" t="str">
        <f>+VLOOKUP($B19,Gesamt!$A$5:$D$300,2,FALSE)</f>
        <v>Ricker</v>
      </c>
      <c r="D19" s="2" t="str">
        <f>+VLOOKUP($B19,Gesamt!$A$5:$D$300,3,FALSE)</f>
        <v>Jana-Lena</v>
      </c>
      <c r="E19" s="1" t="str">
        <f>+VLOOKUP($B19,Gesamt!$A$5:$D$300,4,FALSE)</f>
        <v>Billerbeck</v>
      </c>
      <c r="F19" s="10" t="str">
        <f>+VLOOKUP($B19,Gesamt!$A$5:$F$300,5,FALSE)</f>
        <v>47,57</v>
      </c>
      <c r="G19" s="10" t="str">
        <f>+VLOOKUP($B19,Gesamt!$A$5:$G$300,6,FALSE)</f>
        <v>46,59</v>
      </c>
      <c r="H19" s="10" t="str">
        <f>+VLOOKUP($B19,Gesamt!$A$5:$H$300,7,FALSE)</f>
        <v>47,64</v>
      </c>
      <c r="I19" s="10" t="str">
        <f>+VLOOKUP($B19,Gesamt!$A$5:$I$300,8,FALSE)</f>
        <v>47,01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188.81</v>
      </c>
      <c r="S19" s="8">
        <f t="shared" si="2"/>
        <v>-188.81</v>
      </c>
    </row>
    <row r="20" spans="1:19" ht="12.75">
      <c r="A20" s="1">
        <f>IF(R20&gt;0,RANK(S20,S:S),0)</f>
        <v>13</v>
      </c>
      <c r="B20" s="19">
        <v>164</v>
      </c>
      <c r="C20" s="2" t="str">
        <f>+VLOOKUP($B20,Gesamt!$A$5:$D$300,2,FALSE)</f>
        <v>Gloe</v>
      </c>
      <c r="D20" s="2" t="str">
        <f>+VLOOKUP($B20,Gesamt!$A$5:$D$300,3,FALSE)</f>
        <v>Luisa</v>
      </c>
      <c r="E20" s="1" t="str">
        <f>+VLOOKUP($B20,Gesamt!$A$5:$D$300,4,FALSE)</f>
        <v>Billerbeck</v>
      </c>
      <c r="F20" s="10" t="str">
        <f>+VLOOKUP($B20,Gesamt!$A$5:$F$300,5,FALSE)</f>
        <v>46,39</v>
      </c>
      <c r="G20" s="10" t="str">
        <f>+VLOOKUP($B20,Gesamt!$A$5:$G$300,6,FALSE)</f>
        <v>47,99</v>
      </c>
      <c r="H20" s="10" t="str">
        <f>+VLOOKUP($B20,Gesamt!$A$5:$H$300,7,FALSE)</f>
        <v>46,60</v>
      </c>
      <c r="I20" s="10" t="str">
        <f>+VLOOKUP($B20,Gesamt!$A$5:$I$300,8,FALSE)</f>
        <v>47,95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188.93</v>
      </c>
      <c r="S20" s="8">
        <f t="shared" si="2"/>
        <v>-188.93</v>
      </c>
    </row>
    <row r="21" spans="1:19" ht="12.75">
      <c r="A21" s="1">
        <f>IF(R21&gt;0,RANK(S21,S:S),0)</f>
        <v>14</v>
      </c>
      <c r="B21" s="19">
        <v>190</v>
      </c>
      <c r="C21" s="2" t="str">
        <f>+VLOOKUP($B21,Gesamt!$A$5:$D$300,2,FALSE)</f>
        <v>Stoll</v>
      </c>
      <c r="D21" s="2" t="str">
        <f>+VLOOKUP($B21,Gesamt!$A$5:$D$300,3,FALSE)</f>
        <v>Caroline</v>
      </c>
      <c r="E21" s="1" t="str">
        <f>+VLOOKUP($B21,Gesamt!$A$5:$D$300,4,FALSE)</f>
        <v>Kerpen</v>
      </c>
      <c r="F21" s="10" t="str">
        <f>+VLOOKUP($B21,Gesamt!$A$5:$F$300,5,FALSE)</f>
        <v>50,51</v>
      </c>
      <c r="G21" s="10" t="str">
        <f>+VLOOKUP($B21,Gesamt!$A$5:$G$300,6,FALSE)</f>
        <v>50,59</v>
      </c>
      <c r="H21" s="10" t="str">
        <f>+VLOOKUP($B21,Gesamt!$A$5:$H$300,7,FALSE)</f>
        <v>48,81</v>
      </c>
      <c r="I21" s="10">
        <f>+VLOOKUP($B21,Gesamt!$A$5:$I$300,8,FALSE)</f>
        <v>62.89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212.8</v>
      </c>
      <c r="S21" s="8">
        <f t="shared" si="2"/>
        <v>-212.8</v>
      </c>
    </row>
    <row r="22" spans="1:2" ht="12.75">
      <c r="A22" s="1"/>
      <c r="B22" s="19"/>
    </row>
    <row r="23" spans="1:2" ht="12.75">
      <c r="A23" s="1"/>
      <c r="B23" s="19"/>
    </row>
    <row r="24" spans="1:2" ht="12.75">
      <c r="A24" s="1"/>
      <c r="B24" s="19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>MIN(H8:H27)</f>
        <v>0</v>
      </c>
      <c r="I5" s="10">
        <f t="shared" si="0"/>
        <v>42.92</v>
      </c>
      <c r="J5" s="10">
        <f t="shared" si="0"/>
        <v>0</v>
      </c>
      <c r="K5" s="10">
        <f t="shared" si="0"/>
        <v>0</v>
      </c>
    </row>
    <row r="6" spans="12:17" ht="12.75">
      <c r="L6" s="21" t="s">
        <v>16</v>
      </c>
      <c r="M6" s="21"/>
      <c r="N6" s="21"/>
      <c r="O6" s="21"/>
      <c r="P6" s="21"/>
      <c r="Q6" s="21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9">
        <v>320</v>
      </c>
      <c r="C8" s="2" t="str">
        <f>+VLOOKUP($B8,Gesamt!$A$5:$D$300,2,FALSE)</f>
        <v>Förster</v>
      </c>
      <c r="D8" s="2" t="str">
        <f>+VLOOKUP($B8,Gesamt!$A$5:$D$300,3,FALSE)</f>
        <v>Maurice</v>
      </c>
      <c r="E8" s="1" t="str">
        <f>+VLOOKUP($B8,Gesamt!$A$5:$D$300,4,FALSE)</f>
        <v>Simmerath</v>
      </c>
      <c r="F8" s="10" t="str">
        <f>+VLOOKUP($B8,Gesamt!$A$5:$F$300,5,FALSE)</f>
        <v>43,43</v>
      </c>
      <c r="G8" s="10" t="str">
        <f>+VLOOKUP($B8,Gesamt!$A$5:$G$300,6,FALSE)</f>
        <v>42,58</v>
      </c>
      <c r="H8" s="10" t="str">
        <f>+VLOOKUP($B8,Gesamt!$A$5:$H$300,7,FALSE)</f>
        <v>43,66</v>
      </c>
      <c r="I8" s="10" t="str">
        <f>+VLOOKUP($B8,Gesamt!$A$5:$I$300,8,FALSE)</f>
        <v>42,34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25">(F8*$F$4+G8*$G$4+H8*$H$4+I8*$I$4+J8*$J$4+K8*$K$4+L8*$F$4+M8*$G$4+N8*$H$4+O8*$I$4+P8*$J$4+Q8*$J$4)</f>
        <v>172.01</v>
      </c>
      <c r="S8" s="8">
        <f aca="true" t="shared" si="2" ref="S8:S29">IF(R8&gt;0,R8*-1,-1000)</f>
        <v>-172.01</v>
      </c>
    </row>
    <row r="9" spans="1:19" ht="12.75">
      <c r="A9" s="1">
        <f>IF(R9&gt;0,RANK(S9,S:S),0)</f>
        <v>2</v>
      </c>
      <c r="B9" s="19">
        <v>304</v>
      </c>
      <c r="C9" s="2" t="str">
        <f>+VLOOKUP($B9,Gesamt!$A$5:$D$300,2,FALSE)</f>
        <v>Sulitze</v>
      </c>
      <c r="D9" s="2" t="str">
        <f>+VLOOKUP($B9,Gesamt!$A$5:$D$300,3,FALSE)</f>
        <v>Franziska</v>
      </c>
      <c r="E9" s="1" t="str">
        <f>+VLOOKUP($B9,Gesamt!$A$5:$D$300,4,FALSE)</f>
        <v>Bergkamen</v>
      </c>
      <c r="F9" s="10" t="str">
        <f>+VLOOKUP($B9,Gesamt!$A$5:$F$300,5,FALSE)</f>
        <v>43,86</v>
      </c>
      <c r="G9" s="10" t="str">
        <f>+VLOOKUP($B9,Gesamt!$A$5:$G$300,6,FALSE)</f>
        <v>42,92</v>
      </c>
      <c r="H9" s="10" t="str">
        <f>+VLOOKUP($B9,Gesamt!$A$5:$H$300,7,FALSE)</f>
        <v>44,22</v>
      </c>
      <c r="I9" s="10">
        <f>+VLOOKUP($B9,Gesamt!$A$5:$I$300,8,FALSE)</f>
        <v>42.92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173.92</v>
      </c>
      <c r="S9" s="8">
        <f t="shared" si="2"/>
        <v>-173.92</v>
      </c>
    </row>
    <row r="10" spans="1:19" ht="12.75">
      <c r="A10" s="1">
        <f>IF(R10&gt;0,RANK(S10,S:S),0)</f>
        <v>3</v>
      </c>
      <c r="B10" s="19">
        <v>303</v>
      </c>
      <c r="C10" s="2" t="str">
        <f>+VLOOKUP($B10,Gesamt!$A$5:$D$300,2,FALSE)</f>
        <v>Leismann</v>
      </c>
      <c r="D10" s="2" t="str">
        <f>+VLOOKUP($B10,Gesamt!$A$5:$D$300,3,FALSE)</f>
        <v>Dominik</v>
      </c>
      <c r="E10" s="1" t="str">
        <f>+VLOOKUP($B10,Gesamt!$A$5:$D$300,4,FALSE)</f>
        <v>Mettingen</v>
      </c>
      <c r="F10" s="10" t="str">
        <f>+VLOOKUP($B10,Gesamt!$A$5:$F$300,5,FALSE)</f>
        <v>42,90</v>
      </c>
      <c r="G10" s="10" t="str">
        <f>+VLOOKUP($B10,Gesamt!$A$5:$G$300,6,FALSE)</f>
        <v>44,36</v>
      </c>
      <c r="H10" s="10" t="str">
        <f>+VLOOKUP($B10,Gesamt!$A$5:$H$300,7,FALSE)</f>
        <v>43,18</v>
      </c>
      <c r="I10" s="10" t="str">
        <f>+VLOOKUP($B10,Gesamt!$A$5:$I$300,8,FALSE)</f>
        <v>44,26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174.7</v>
      </c>
      <c r="S10" s="8">
        <f t="shared" si="2"/>
        <v>-174.7</v>
      </c>
    </row>
    <row r="11" spans="1:19" ht="12.75">
      <c r="A11" s="1">
        <f>IF(R11&gt;0,RANK(S11,S:S),0)</f>
        <v>4</v>
      </c>
      <c r="B11" s="19">
        <v>342</v>
      </c>
      <c r="C11" s="2" t="str">
        <f>+VLOOKUP($B11,Gesamt!$A$5:$D$300,2,FALSE)</f>
        <v>Nickel</v>
      </c>
      <c r="D11" s="2" t="str">
        <f>+VLOOKUP($B11,Gesamt!$A$5:$D$300,3,FALSE)</f>
        <v>Elena</v>
      </c>
      <c r="E11" s="1" t="str">
        <f>+VLOOKUP($B11,Gesamt!$A$5:$D$300,4,FALSE)</f>
        <v>Kerpen</v>
      </c>
      <c r="F11" s="10" t="str">
        <f>+VLOOKUP($B11,Gesamt!$A$5:$F$300,5,FALSE)</f>
        <v>43,66</v>
      </c>
      <c r="G11" s="10" t="str">
        <f>+VLOOKUP($B11,Gesamt!$A$5:$G$300,6,FALSE)</f>
        <v>44,72</v>
      </c>
      <c r="H11" s="10" t="str">
        <f>+VLOOKUP($B11,Gesamt!$A$5:$H$300,7,FALSE)</f>
        <v>43,77</v>
      </c>
      <c r="I11" s="10" t="str">
        <f>+VLOOKUP($B11,Gesamt!$A$5:$I$300,8,FALSE)</f>
        <v>44,59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>(F11*$F$4+G11*$G$4+H11*$H$4+I11*$I$4+J11*$J$4+K11*$K$4+L11*$F$4+M11*$G$4+N11*$H$4+O11*$I$4+P11*$J$4+Q11*$J$4)</f>
        <v>176.74</v>
      </c>
      <c r="S11" s="8">
        <f t="shared" si="2"/>
        <v>-176.74</v>
      </c>
    </row>
    <row r="12" spans="1:19" ht="12.75">
      <c r="A12" s="1">
        <f>IF(R12&gt;0,RANK(S12,S:S),0)</f>
        <v>5</v>
      </c>
      <c r="B12" s="19">
        <v>319</v>
      </c>
      <c r="C12" s="2" t="str">
        <f>+VLOOKUP($B12,Gesamt!$A$5:$D$300,2,FALSE)</f>
        <v>van Loo</v>
      </c>
      <c r="D12" s="2" t="str">
        <f>+VLOOKUP($B12,Gesamt!$A$5:$D$300,3,FALSE)</f>
        <v>Julian</v>
      </c>
      <c r="E12" s="1" t="str">
        <f>+VLOOKUP($B12,Gesamt!$A$5:$D$300,4,FALSE)</f>
        <v>Kerpen</v>
      </c>
      <c r="F12" s="10" t="str">
        <f>+VLOOKUP($B12,Gesamt!$A$5:$F$300,5,FALSE)</f>
        <v>43,55</v>
      </c>
      <c r="G12" s="10" t="str">
        <f>+VLOOKUP($B12,Gesamt!$A$5:$G$300,6,FALSE)</f>
        <v>44,63</v>
      </c>
      <c r="H12" s="10" t="str">
        <f>+VLOOKUP($B12,Gesamt!$A$5:$H$300,7,FALSE)</f>
        <v>43,77</v>
      </c>
      <c r="I12" s="10" t="str">
        <f>+VLOOKUP($B12,Gesamt!$A$5:$I$300,8,FALSE)</f>
        <v>44,86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>(F12*$F$4+G12*$G$4+H12*$H$4+I12*$I$4+J12*$J$4+K12*$K$4+L12*$F$4+M12*$G$4+N12*$H$4+O12*$I$4+P12*$J$4+Q12*$J$4)</f>
        <v>176.81</v>
      </c>
      <c r="S12" s="8">
        <f t="shared" si="2"/>
        <v>-176.81</v>
      </c>
    </row>
    <row r="13" spans="1:19" ht="12.75">
      <c r="A13" s="1">
        <f>IF(R13&gt;0,RANK(S13,S:S),0)</f>
        <v>6</v>
      </c>
      <c r="B13" s="19">
        <v>325</v>
      </c>
      <c r="C13" s="2" t="str">
        <f>+VLOOKUP($B13,Gesamt!$A$5:$D$300,2,FALSE)</f>
        <v>Kelch</v>
      </c>
      <c r="D13" s="2" t="str">
        <f>+VLOOKUP($B13,Gesamt!$A$5:$D$300,3,FALSE)</f>
        <v>Ricarda</v>
      </c>
      <c r="E13" s="1" t="str">
        <f>+VLOOKUP($B13,Gesamt!$A$5:$D$300,4,FALSE)</f>
        <v>Bergkamen</v>
      </c>
      <c r="F13" s="10" t="str">
        <f>+VLOOKUP($B13,Gesamt!$A$5:$F$300,5,FALSE)</f>
        <v>44,51</v>
      </c>
      <c r="G13" s="10" t="str">
        <f>+VLOOKUP($B13,Gesamt!$A$5:$G$300,6,FALSE)</f>
        <v>43,90</v>
      </c>
      <c r="H13" s="10" t="str">
        <f>+VLOOKUP($B13,Gesamt!$A$5:$H$300,7,FALSE)</f>
        <v>44,74</v>
      </c>
      <c r="I13" s="10" t="str">
        <f>+VLOOKUP($B13,Gesamt!$A$5:$I$300,8,FALSE)</f>
        <v>43,96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177.11</v>
      </c>
      <c r="S13" s="8">
        <f t="shared" si="2"/>
        <v>-177.11</v>
      </c>
    </row>
    <row r="14" spans="1:19" ht="12.75">
      <c r="A14" s="1">
        <f>IF(R14&gt;0,RANK(S14,S:S),0)</f>
        <v>7</v>
      </c>
      <c r="B14" s="19">
        <v>313</v>
      </c>
      <c r="C14" s="2" t="str">
        <f>+VLOOKUP($B14,Gesamt!$A$5:$D$300,2,FALSE)</f>
        <v>Kelch</v>
      </c>
      <c r="D14" s="2" t="str">
        <f>+VLOOKUP($B14,Gesamt!$A$5:$D$300,3,FALSE)</f>
        <v>Maria</v>
      </c>
      <c r="E14" s="1" t="str">
        <f>+VLOOKUP($B14,Gesamt!$A$5:$D$300,4,FALSE)</f>
        <v>Bergkamen</v>
      </c>
      <c r="F14" s="10" t="str">
        <f>+VLOOKUP($B14,Gesamt!$A$5:$F$300,5,FALSE)</f>
        <v>44,77</v>
      </c>
      <c r="G14" s="10" t="str">
        <f>+VLOOKUP($B14,Gesamt!$A$5:$G$300,6,FALSE)</f>
        <v>43,87</v>
      </c>
      <c r="H14" s="10" t="str">
        <f>+VLOOKUP($B14,Gesamt!$A$5:$H$300,7,FALSE)</f>
        <v>44,66</v>
      </c>
      <c r="I14" s="10" t="str">
        <f>+VLOOKUP($B14,Gesamt!$A$5:$I$300,8,FALSE)</f>
        <v>43,94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177.24</v>
      </c>
      <c r="S14" s="8">
        <f t="shared" si="2"/>
        <v>-177.24</v>
      </c>
    </row>
    <row r="15" spans="1:19" ht="12.75">
      <c r="A15" s="1">
        <f>IF(R15&gt;0,RANK(S15,S:S),0)</f>
        <v>8</v>
      </c>
      <c r="B15" s="19">
        <v>332</v>
      </c>
      <c r="C15" s="2" t="str">
        <f>+VLOOKUP($B15,Gesamt!$A$5:$D$300,2,FALSE)</f>
        <v>Mountain</v>
      </c>
      <c r="D15" s="2" t="str">
        <f>+VLOOKUP($B15,Gesamt!$A$5:$D$300,3,FALSE)</f>
        <v>Angelique</v>
      </c>
      <c r="E15" s="1" t="str">
        <f>+VLOOKUP($B15,Gesamt!$A$5:$D$300,4,FALSE)</f>
        <v>Bergkamen</v>
      </c>
      <c r="F15" s="10" t="str">
        <f>+VLOOKUP($B15,Gesamt!$A$5:$F$300,5,FALSE)</f>
        <v>44,84</v>
      </c>
      <c r="G15" s="10" t="str">
        <f>+VLOOKUP($B15,Gesamt!$A$5:$G$300,6,FALSE)</f>
        <v>43,65</v>
      </c>
      <c r="H15" s="10" t="str">
        <f>+VLOOKUP($B15,Gesamt!$A$5:$H$300,7,FALSE)</f>
        <v>45,01</v>
      </c>
      <c r="I15" s="10" t="str">
        <f>+VLOOKUP($B15,Gesamt!$A$5:$I$300,8,FALSE)</f>
        <v>43,80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177.3</v>
      </c>
      <c r="S15" s="8">
        <f t="shared" si="2"/>
        <v>-177.3</v>
      </c>
    </row>
    <row r="16" spans="1:19" ht="12.75">
      <c r="A16" s="1">
        <f>IF(R16&gt;0,RANK(S16,S:S),0)</f>
        <v>9</v>
      </c>
      <c r="B16" s="19">
        <v>314</v>
      </c>
      <c r="C16" s="2" t="str">
        <f>+VLOOKUP($B16,Gesamt!$A$5:$D$300,2,FALSE)</f>
        <v>Westermann</v>
      </c>
      <c r="D16" s="2" t="str">
        <f>+VLOOKUP($B16,Gesamt!$A$5:$D$300,3,FALSE)</f>
        <v>Désirée</v>
      </c>
      <c r="E16" s="1" t="str">
        <f>+VLOOKUP($B16,Gesamt!$A$5:$D$300,4,FALSE)</f>
        <v>Overath</v>
      </c>
      <c r="F16" s="10" t="str">
        <f>+VLOOKUP($B16,Gesamt!$A$5:$F$300,5,FALSE)</f>
        <v>43,96</v>
      </c>
      <c r="G16" s="10" t="str">
        <f>+VLOOKUP($B16,Gesamt!$A$5:$G$300,6,FALSE)</f>
        <v>44,92</v>
      </c>
      <c r="H16" s="10" t="str">
        <f>+VLOOKUP($B16,Gesamt!$A$5:$H$300,7,FALSE)</f>
        <v>43,91</v>
      </c>
      <c r="I16" s="10" t="str">
        <f>+VLOOKUP($B16,Gesamt!$A$5:$I$300,8,FALSE)</f>
        <v>44,77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177.56</v>
      </c>
      <c r="S16" s="8">
        <f t="shared" si="2"/>
        <v>-177.56</v>
      </c>
    </row>
    <row r="17" spans="1:19" ht="12.75">
      <c r="A17" s="1">
        <f>IF(R17&gt;0,RANK(S17,S:S),0)</f>
        <v>10</v>
      </c>
      <c r="B17" s="19">
        <v>302</v>
      </c>
      <c r="C17" s="2" t="str">
        <f>+VLOOKUP($B17,Gesamt!$A$5:$D$300,2,FALSE)</f>
        <v>Jost</v>
      </c>
      <c r="D17" s="2" t="str">
        <f>+VLOOKUP($B17,Gesamt!$A$5:$D$300,3,FALSE)</f>
        <v>Marcel</v>
      </c>
      <c r="E17" s="1" t="str">
        <f>+VLOOKUP($B17,Gesamt!$A$5:$D$300,4,FALSE)</f>
        <v>Kerpen</v>
      </c>
      <c r="F17" s="10" t="str">
        <f>+VLOOKUP($B17,Gesamt!$A$5:$F$300,5,FALSE)</f>
        <v>44,69</v>
      </c>
      <c r="G17" s="10" t="str">
        <f>+VLOOKUP($B17,Gesamt!$A$5:$G$300,6,FALSE)</f>
        <v>44,07</v>
      </c>
      <c r="H17" s="10" t="str">
        <f>+VLOOKUP($B17,Gesamt!$A$5:$H$300,7,FALSE)</f>
        <v>44,98</v>
      </c>
      <c r="I17" s="10" t="str">
        <f>+VLOOKUP($B17,Gesamt!$A$5:$I$300,8,FALSE)</f>
        <v>44,00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177.74</v>
      </c>
      <c r="S17" s="8">
        <f t="shared" si="2"/>
        <v>-177.74</v>
      </c>
    </row>
    <row r="18" spans="1:19" ht="12.75">
      <c r="A18" s="1">
        <f>IF(R18&gt;0,RANK(S18,S:S),0)</f>
        <v>11</v>
      </c>
      <c r="B18" s="19">
        <v>357</v>
      </c>
      <c r="C18" s="2" t="str">
        <f>+VLOOKUP($B18,Gesamt!$A$5:$D$300,2,FALSE)</f>
        <v>Honscha</v>
      </c>
      <c r="D18" s="2" t="str">
        <f>+VLOOKUP($B18,Gesamt!$A$5:$D$300,3,FALSE)</f>
        <v>Malte</v>
      </c>
      <c r="E18" s="1" t="str">
        <f>+VLOOKUP($B18,Gesamt!$A$5:$D$300,4,FALSE)</f>
        <v>Simmerath</v>
      </c>
      <c r="F18" s="10" t="str">
        <f>+VLOOKUP($B18,Gesamt!$A$5:$F$300,5,FALSE)</f>
        <v>44,61</v>
      </c>
      <c r="G18" s="10" t="str">
        <f>+VLOOKUP($B18,Gesamt!$A$5:$G$300,6,FALSE)</f>
        <v>43,93</v>
      </c>
      <c r="H18" s="10" t="str">
        <f>+VLOOKUP($B18,Gesamt!$A$5:$H$300,7,FALSE)</f>
        <v>45,25</v>
      </c>
      <c r="I18" s="10" t="str">
        <f>+VLOOKUP($B18,Gesamt!$A$5:$I$300,8,FALSE)</f>
        <v>44,08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177.87</v>
      </c>
      <c r="S18" s="8">
        <f t="shared" si="2"/>
        <v>-177.87</v>
      </c>
    </row>
    <row r="19" spans="1:19" ht="12.75">
      <c r="A19" s="1">
        <f>IF(R19&gt;0,RANK(S19,S:S),0)</f>
        <v>12</v>
      </c>
      <c r="B19" s="1">
        <v>311</v>
      </c>
      <c r="C19" s="2" t="str">
        <f>+VLOOKUP($B19,Gesamt!$A$5:$D$300,2,FALSE)</f>
        <v>Hummels</v>
      </c>
      <c r="D19" s="2" t="str">
        <f>+VLOOKUP($B19,Gesamt!$A$5:$D$300,3,FALSE)</f>
        <v>Melissa</v>
      </c>
      <c r="E19" s="1" t="str">
        <f>+VLOOKUP($B19,Gesamt!$A$5:$D$300,4,FALSE)</f>
        <v>Stromberg</v>
      </c>
      <c r="F19" s="10" t="str">
        <f>+VLOOKUP($B19,Gesamt!$A$5:$F$300,5,FALSE)</f>
        <v>43,99</v>
      </c>
      <c r="G19" s="10" t="str">
        <f>+VLOOKUP($B19,Gesamt!$A$5:$G$300,6,FALSE)</f>
        <v>45,01</v>
      </c>
      <c r="H19" s="10" t="str">
        <f>+VLOOKUP($B19,Gesamt!$A$5:$H$300,7,FALSE)</f>
        <v>44,06</v>
      </c>
      <c r="I19" s="10" t="str">
        <f>+VLOOKUP($B19,Gesamt!$A$5:$I$300,8,FALSE)</f>
        <v>44,97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178.03</v>
      </c>
      <c r="S19" s="8">
        <f t="shared" si="2"/>
        <v>-178.03</v>
      </c>
    </row>
    <row r="20" spans="1:19" ht="12.75">
      <c r="A20" s="1">
        <f>IF(R20&gt;0,RANK(S20,S:S),0)</f>
        <v>13</v>
      </c>
      <c r="B20" s="19">
        <v>323</v>
      </c>
      <c r="C20" s="2" t="str">
        <f>+VLOOKUP($B20,Gesamt!$A$5:$D$300,2,FALSE)</f>
        <v>Ricker</v>
      </c>
      <c r="D20" s="2" t="str">
        <f>+VLOOKUP($B20,Gesamt!$A$5:$D$300,3,FALSE)</f>
        <v>Oliver</v>
      </c>
      <c r="E20" s="1" t="str">
        <f>+VLOOKUP($B20,Gesamt!$A$5:$D$300,4,FALSE)</f>
        <v>Billerbeck</v>
      </c>
      <c r="F20" s="10" t="str">
        <f>+VLOOKUP($B20,Gesamt!$A$5:$F$300,5,FALSE)</f>
        <v>43,79</v>
      </c>
      <c r="G20" s="10" t="str">
        <f>+VLOOKUP($B20,Gesamt!$A$5:$G$300,6,FALSE)</f>
        <v>45,24</v>
      </c>
      <c r="H20" s="10" t="str">
        <f>+VLOOKUP($B20,Gesamt!$A$5:$H$300,7,FALSE)</f>
        <v>43,92</v>
      </c>
      <c r="I20" s="10" t="str">
        <f>+VLOOKUP($B20,Gesamt!$A$5:$I$300,8,FALSE)</f>
        <v>45,23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178.18</v>
      </c>
      <c r="S20" s="8">
        <f t="shared" si="2"/>
        <v>-178.18</v>
      </c>
    </row>
    <row r="21" spans="1:19" ht="12.75">
      <c r="A21" s="1">
        <f>IF(R21&gt;0,RANK(S21,S:S),0)</f>
        <v>14</v>
      </c>
      <c r="B21" s="19">
        <v>327</v>
      </c>
      <c r="C21" s="2" t="str">
        <f>+VLOOKUP($B21,Gesamt!$A$5:$D$300,2,FALSE)</f>
        <v>Perkuhn</v>
      </c>
      <c r="D21" s="2" t="str">
        <f>+VLOOKUP($B21,Gesamt!$A$5:$D$300,3,FALSE)</f>
        <v>Marcel</v>
      </c>
      <c r="E21" s="1" t="str">
        <f>+VLOOKUP($B21,Gesamt!$A$5:$D$300,4,FALSE)</f>
        <v>Friedrichsfeld</v>
      </c>
      <c r="F21" s="10" t="str">
        <f>+VLOOKUP($B21,Gesamt!$A$5:$F$300,5,FALSE)</f>
        <v>43,75</v>
      </c>
      <c r="G21" s="10" t="str">
        <f>+VLOOKUP($B21,Gesamt!$A$5:$G$300,6,FALSE)</f>
        <v>45,37</v>
      </c>
      <c r="H21" s="10" t="str">
        <f>+VLOOKUP($B21,Gesamt!$A$5:$H$300,7,FALSE)</f>
        <v>43,80</v>
      </c>
      <c r="I21" s="10" t="str">
        <f>+VLOOKUP($B21,Gesamt!$A$5:$I$300,8,FALSE)</f>
        <v>45,33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178.25</v>
      </c>
      <c r="S21" s="8">
        <f t="shared" si="2"/>
        <v>-178.25</v>
      </c>
    </row>
    <row r="22" spans="1:19" ht="12.75">
      <c r="A22" s="1">
        <f>IF(R22&gt;0,RANK(S22,S:S),0)</f>
        <v>15</v>
      </c>
      <c r="B22" s="19">
        <v>328</v>
      </c>
      <c r="C22" s="2" t="str">
        <f>+VLOOKUP($B22,Gesamt!$A$5:$D$300,2,FALSE)</f>
        <v>Müller</v>
      </c>
      <c r="D22" s="2" t="str">
        <f>+VLOOKUP($B22,Gesamt!$A$5:$D$300,3,FALSE)</f>
        <v>Leon</v>
      </c>
      <c r="E22" s="1" t="str">
        <f>+VLOOKUP($B22,Gesamt!$A$5:$D$300,4,FALSE)</f>
        <v>Kerpen</v>
      </c>
      <c r="F22" s="10" t="str">
        <f>+VLOOKUP($B22,Gesamt!$A$5:$F$300,5,FALSE)</f>
        <v>45,20</v>
      </c>
      <c r="G22" s="10" t="str">
        <f>+VLOOKUP($B22,Gesamt!$A$5:$G$300,6,FALSE)</f>
        <v>44,11</v>
      </c>
      <c r="H22" s="10" t="str">
        <f>+VLOOKUP($B22,Gesamt!$A$5:$H$300,7,FALSE)</f>
        <v>45,09</v>
      </c>
      <c r="I22" s="10" t="str">
        <f>+VLOOKUP($B22,Gesamt!$A$5:$I$300,8,FALSE)</f>
        <v>44,13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1"/>
        <v>178.53</v>
      </c>
      <c r="S22" s="8">
        <f t="shared" si="2"/>
        <v>-178.53</v>
      </c>
    </row>
    <row r="23" spans="1:19" ht="12.75">
      <c r="A23" s="1">
        <f>IF(R23&gt;0,RANK(S23,S:S),0)</f>
        <v>16</v>
      </c>
      <c r="B23" s="19">
        <v>330</v>
      </c>
      <c r="C23" s="2" t="str">
        <f>+VLOOKUP($B23,Gesamt!$A$5:$D$300,2,FALSE)</f>
        <v>Wetter</v>
      </c>
      <c r="D23" s="2" t="str">
        <f>+VLOOKUP($B23,Gesamt!$A$5:$D$300,3,FALSE)</f>
        <v>Sebastian</v>
      </c>
      <c r="E23" s="1" t="str">
        <f>+VLOOKUP($B23,Gesamt!$A$5:$D$300,4,FALSE)</f>
        <v>Billerbeck</v>
      </c>
      <c r="F23" s="10" t="str">
        <f>+VLOOKUP($B23,Gesamt!$A$5:$F$300,5,FALSE)</f>
        <v>43,74</v>
      </c>
      <c r="G23" s="10" t="str">
        <f>+VLOOKUP($B23,Gesamt!$A$5:$G$300,6,FALSE)</f>
        <v>45,33</v>
      </c>
      <c r="H23" s="10" t="str">
        <f>+VLOOKUP($B23,Gesamt!$A$5:$H$300,7,FALSE)</f>
        <v>44,16</v>
      </c>
      <c r="I23" s="10" t="str">
        <f>+VLOOKUP($B23,Gesamt!$A$5:$I$300,8,FALSE)</f>
        <v>45,33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1"/>
        <v>178.56</v>
      </c>
      <c r="S23" s="8">
        <f t="shared" si="2"/>
        <v>-178.56</v>
      </c>
    </row>
    <row r="24" spans="1:19" ht="12.75">
      <c r="A24" s="1">
        <f>IF(R24&gt;0,RANK(S24,S:S),0)</f>
        <v>17</v>
      </c>
      <c r="B24" s="19">
        <v>333</v>
      </c>
      <c r="C24" s="2" t="str">
        <f>+VLOOKUP($B24,Gesamt!$A$5:$D$300,2,FALSE)</f>
        <v>Lorenz</v>
      </c>
      <c r="D24" s="2" t="str">
        <f>+VLOOKUP($B24,Gesamt!$A$5:$D$300,3,FALSE)</f>
        <v>Lucas</v>
      </c>
      <c r="E24" s="1" t="str">
        <f>+VLOOKUP($B24,Gesamt!$A$5:$D$300,4,FALSE)</f>
        <v>Overath</v>
      </c>
      <c r="F24" s="10" t="str">
        <f>+VLOOKUP($B24,Gesamt!$A$5:$F$300,5,FALSE)</f>
        <v>44,12</v>
      </c>
      <c r="G24" s="10" t="str">
        <f>+VLOOKUP($B24,Gesamt!$A$5:$G$300,6,FALSE)</f>
        <v>45,36</v>
      </c>
      <c r="H24" s="10" t="str">
        <f>+VLOOKUP($B24,Gesamt!$A$5:$H$300,7,FALSE)</f>
        <v>44,19</v>
      </c>
      <c r="I24" s="10" t="str">
        <f>+VLOOKUP($B24,Gesamt!$A$5:$I$300,8,FALSE)</f>
        <v>45,48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1"/>
        <v>179.15</v>
      </c>
      <c r="S24" s="8">
        <f t="shared" si="2"/>
        <v>-179.15</v>
      </c>
    </row>
    <row r="25" spans="1:19" ht="12.75">
      <c r="A25" s="1">
        <f>IF(R25&gt;0,RANK(S25,S:S),0)</f>
        <v>18</v>
      </c>
      <c r="B25" s="19">
        <v>362</v>
      </c>
      <c r="C25" s="2" t="str">
        <f>+VLOOKUP($B25,Gesamt!$A$5:$D$300,2,FALSE)</f>
        <v>Beenen</v>
      </c>
      <c r="D25" s="2" t="str">
        <f>+VLOOKUP($B25,Gesamt!$A$5:$D$300,3,FALSE)</f>
        <v>Niklas</v>
      </c>
      <c r="E25" s="1" t="str">
        <f>+VLOOKUP($B25,Gesamt!$A$5:$D$300,4,FALSE)</f>
        <v>Billerbeck</v>
      </c>
      <c r="F25" s="10" t="str">
        <f>+VLOOKUP($B25,Gesamt!$A$5:$F$300,5,FALSE)</f>
        <v>44,51</v>
      </c>
      <c r="G25" s="10" t="str">
        <f>+VLOOKUP($B25,Gesamt!$A$5:$G$300,6,FALSE)</f>
        <v>45,87</v>
      </c>
      <c r="H25" s="10" t="str">
        <f>+VLOOKUP($B25,Gesamt!$A$5:$H$300,7,FALSE)</f>
        <v>44,59</v>
      </c>
      <c r="I25" s="10" t="str">
        <f>+VLOOKUP($B25,Gesamt!$A$5:$I$300,8,FALSE)</f>
        <v>46,01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1"/>
        <v>180.98</v>
      </c>
      <c r="S25" s="8">
        <f t="shared" si="2"/>
        <v>-180.98</v>
      </c>
    </row>
    <row r="26" spans="1:19" ht="12.75">
      <c r="A26" s="1">
        <f>IF(R26&gt;0,RANK(S26,S:S),0)</f>
        <v>19</v>
      </c>
      <c r="B26" s="19">
        <v>315</v>
      </c>
      <c r="C26" s="2" t="str">
        <f>+VLOOKUP($B26,Gesamt!$A$5:$D$300,2,FALSE)</f>
        <v>Voß</v>
      </c>
      <c r="D26" s="2" t="str">
        <f>+VLOOKUP($B26,Gesamt!$A$5:$D$300,3,FALSE)</f>
        <v>Marie-Charlotte</v>
      </c>
      <c r="E26" s="1" t="str">
        <f>+VLOOKUP($B26,Gesamt!$A$5:$D$300,4,FALSE)</f>
        <v>Bergkamen</v>
      </c>
      <c r="F26" s="10" t="str">
        <f>+VLOOKUP($B26,Gesamt!$A$5:$F$300,5,FALSE)</f>
        <v>45,61</v>
      </c>
      <c r="G26" s="10" t="str">
        <f>+VLOOKUP($B26,Gesamt!$A$5:$G$300,6,FALSE)</f>
        <v>44,48</v>
      </c>
      <c r="H26" s="10" t="str">
        <f>+VLOOKUP($B26,Gesamt!$A$5:$H$300,7,FALSE)</f>
        <v>45,95</v>
      </c>
      <c r="I26" s="10" t="str">
        <f>+VLOOKUP($B26,Gesamt!$A$5:$I$300,8,FALSE)</f>
        <v>45,43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>(F26*$F$4+G26*$G$4+H26*$H$4+I26*$I$4+J26*$J$4+K26*$K$4+L26*$F$4+M26*$G$4+N26*$H$4+O26*$I$4+P26*$J$4+Q26*$K$4)</f>
        <v>181.47</v>
      </c>
      <c r="S26" s="8">
        <f t="shared" si="2"/>
        <v>-181.47</v>
      </c>
    </row>
    <row r="27" spans="1:19" ht="12.75">
      <c r="A27" s="1">
        <f>IF(R27&gt;0,RANK(S27,S:S),0)</f>
        <v>20</v>
      </c>
      <c r="B27" s="1">
        <v>369</v>
      </c>
      <c r="C27" s="2" t="str">
        <f>+VLOOKUP($B27,Gesamt!$A$5:$D$300,2,FALSE)</f>
        <v>Stoll</v>
      </c>
      <c r="D27" s="2" t="str">
        <f>+VLOOKUP($B27,Gesamt!$A$5:$D$300,3,FALSE)</f>
        <v>Johannes</v>
      </c>
      <c r="E27" s="1" t="str">
        <f>+VLOOKUP($B27,Gesamt!$A$5:$D$300,4,FALSE)</f>
        <v>Kerpen</v>
      </c>
      <c r="F27" s="10" t="str">
        <f>+VLOOKUP($B27,Gesamt!$A$5:$F$300,5,FALSE)</f>
        <v>47,37</v>
      </c>
      <c r="G27" s="10" t="str">
        <f>+VLOOKUP($B27,Gesamt!$A$5:$G$300,6,FALSE)</f>
        <v>46,37</v>
      </c>
      <c r="H27" s="10" t="str">
        <f>+VLOOKUP($B27,Gesamt!$A$5:$H$300,7,FALSE)</f>
        <v>47,36</v>
      </c>
      <c r="I27" s="10" t="str">
        <f>+VLOOKUP($B27,Gesamt!$A$5:$I$300,8,FALSE)</f>
        <v>46,59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>(F27*$F$4+G27*$G$4+H27*$H$4+I27*$I$4+J27*$J$4+K27*$K$4+L27*$F$4+M27*$G$4+N27*$H$4+O27*$I$4+P27*$J$4+Q27*$K$4)</f>
        <v>187.69</v>
      </c>
      <c r="S27" s="8">
        <f t="shared" si="2"/>
        <v>-187.69</v>
      </c>
    </row>
    <row r="28" ht="12.75">
      <c r="A28" s="1"/>
    </row>
    <row r="29" ht="12.75">
      <c r="A29" s="1"/>
    </row>
    <row r="30" spans="1:2" ht="12.75">
      <c r="A30" s="1"/>
      <c r="B30" s="19"/>
    </row>
    <row r="31" spans="1:2" ht="12.75">
      <c r="A31" s="1"/>
      <c r="B31" s="19"/>
    </row>
    <row r="32" ht="12.75">
      <c r="A32" s="1"/>
    </row>
    <row r="33" spans="1:2" ht="12.75">
      <c r="A33" s="1"/>
      <c r="B33" s="19"/>
    </row>
    <row r="34" spans="1:2" ht="12.75">
      <c r="A34" s="1"/>
      <c r="B34" s="19"/>
    </row>
    <row r="35" spans="1:2" ht="12.75">
      <c r="A35" s="1"/>
      <c r="B35" s="19"/>
    </row>
    <row r="36" spans="1:2" ht="12.75">
      <c r="A36" s="1"/>
      <c r="B36" s="19"/>
    </row>
    <row r="37" spans="1:2" ht="12.75">
      <c r="A37" s="1"/>
      <c r="B37" s="19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3:U5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48" sqref="B4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44.56</v>
      </c>
      <c r="G5" s="10">
        <f t="shared" si="0"/>
        <v>0</v>
      </c>
      <c r="H5" s="10">
        <f t="shared" si="0"/>
        <v>0</v>
      </c>
      <c r="I5" s="10">
        <f t="shared" si="0"/>
        <v>43.39</v>
      </c>
      <c r="J5" s="10">
        <f t="shared" si="0"/>
        <v>0</v>
      </c>
      <c r="K5" s="10">
        <f t="shared" si="0"/>
        <v>0</v>
      </c>
    </row>
    <row r="6" spans="12:17" ht="12.75">
      <c r="L6" s="21" t="s">
        <v>16</v>
      </c>
      <c r="M6" s="21"/>
      <c r="N6" s="21"/>
      <c r="O6" s="21"/>
      <c r="P6" s="21"/>
      <c r="Q6" s="21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6">
        <v>601</v>
      </c>
      <c r="C8" s="2" t="str">
        <f>+VLOOKUP($B8,Gesamt!$A$5:$D$300,2,FALSE)</f>
        <v>Lorenz</v>
      </c>
      <c r="D8" s="2" t="str">
        <f>+VLOOKUP($B8,Gesamt!$A$5:$D$300,3,FALSE)</f>
        <v>Linda</v>
      </c>
      <c r="E8" s="1" t="str">
        <f>+VLOOKUP($B8,Gesamt!$A$5:$D$300,4,FALSE)</f>
        <v>Overath</v>
      </c>
      <c r="F8" s="10" t="str">
        <f>+VLOOKUP($B8,Gesamt!$A$5:$F$300,5,FALSE)</f>
        <v>43,94</v>
      </c>
      <c r="G8" s="10" t="str">
        <f>+VLOOKUP($B8,Gesamt!$A$5:$G$300,6,FALSE)</f>
        <v>43,18</v>
      </c>
      <c r="H8" s="10" t="str">
        <f>+VLOOKUP($B8,Gesamt!$A$5:$H$300,7,FALSE)</f>
        <v>44,44</v>
      </c>
      <c r="I8" s="10">
        <f>+VLOOKUP($B8,Gesamt!$A$5:$I$300,8,FALSE)</f>
        <v>43.39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174.95</v>
      </c>
      <c r="S8" s="8">
        <f>IF(R8&gt;0,R8*-1,-1000)</f>
        <v>-174.95</v>
      </c>
    </row>
    <row r="9" spans="1:19" ht="12.75">
      <c r="A9" s="1">
        <f>IF(R9&gt;0,RANK(S9,S:S),0)</f>
        <v>2</v>
      </c>
      <c r="B9" s="6">
        <v>335</v>
      </c>
      <c r="C9" s="2" t="str">
        <f>+VLOOKUP($B9,Gesamt!$A$5:$D$300,2,FALSE)</f>
        <v>Hünig</v>
      </c>
      <c r="D9" s="2" t="str">
        <f>+VLOOKUP($B9,Gesamt!$A$5:$D$300,3,FALSE)</f>
        <v>Luis</v>
      </c>
      <c r="E9" s="1" t="str">
        <f>+VLOOKUP($B9,Gesamt!$A$5:$D$300,4,FALSE)</f>
        <v>Kerpen</v>
      </c>
      <c r="F9" s="10">
        <f>+VLOOKUP($B9,Gesamt!$A$5:$F$300,5,FALSE)</f>
        <v>44.56</v>
      </c>
      <c r="G9" s="10" t="str">
        <f>+VLOOKUP($B9,Gesamt!$A$5:$G$300,6,FALSE)</f>
        <v>43,40</v>
      </c>
      <c r="H9" s="10" t="str">
        <f>+VLOOKUP($B9,Gesamt!$A$5:$H$300,7,FALSE)</f>
        <v>44,62</v>
      </c>
      <c r="I9" s="10" t="str">
        <f>+VLOOKUP($B9,Gesamt!$A$5:$I$300,8,FALSE)</f>
        <v>43,39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175.97</v>
      </c>
      <c r="S9" s="8">
        <f>IF(R9&gt;0,R9*-1,-1000)</f>
        <v>-175.97</v>
      </c>
    </row>
    <row r="10" spans="1:2" ht="12.75">
      <c r="A10" s="1"/>
      <c r="B10" s="6"/>
    </row>
    <row r="11" spans="1:2" ht="12.75">
      <c r="A11" s="1"/>
      <c r="B11" s="6"/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2010-06-27T18:37:58Z</cp:lastPrinted>
  <dcterms:created xsi:type="dcterms:W3CDTF">2000-04-24T15:54:13Z</dcterms:created>
  <dcterms:modified xsi:type="dcterms:W3CDTF">2010-06-27T18:39:22Z</dcterms:modified>
  <cp:category/>
  <cp:version/>
  <cp:contentType/>
  <cp:contentStatus/>
</cp:coreProperties>
</file>