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firstSheet="2" activeTab="2"/>
  </bookViews>
  <sheets>
    <sheet name="Eingabe" sheetId="1" state="hidden" r:id="rId1"/>
    <sheet name="Gesamt" sheetId="2" state="hidden" r:id="rId2"/>
    <sheet name="Junior Ort" sheetId="3" r:id="rId3"/>
    <sheet name="Senior Ort " sheetId="4" r:id="rId4"/>
    <sheet name="Junior Gäste" sheetId="5" r:id="rId5"/>
    <sheet name="Senior Gäste" sheetId="6" r:id="rId6"/>
    <sheet name="Elite XL" sheetId="7" r:id="rId7"/>
    <sheet name="Junior" sheetId="8" r:id="rId8"/>
    <sheet name="Senior" sheetId="9" r:id="rId9"/>
    <sheet name="Sonsitge" sheetId="10" state="hidden" r:id="rId10"/>
    <sheet name="Startliste" sheetId="11" state="hidden" r:id="rId11"/>
    <sheet name="Protokoll" sheetId="12" state="hidden" r:id="rId12"/>
    <sheet name="Hinweise" sheetId="13" state="hidden" r:id="rId13"/>
    <sheet name="Version" sheetId="14" state="hidden" r:id="rId14"/>
  </sheets>
  <externalReferences>
    <externalReference r:id="rId17"/>
  </externalReferences>
  <definedNames>
    <definedName name="_xlnm.Print_Titles" localSheetId="6">'Elite XL'!$7:$7</definedName>
    <definedName name="_xlnm.Print_Titles" localSheetId="1">'Gesamt'!$4:$4</definedName>
    <definedName name="_xlnm.Print_Titles" localSheetId="7">'Junior'!$7:$7</definedName>
    <definedName name="_xlnm.Print_Titles" localSheetId="4">'Junior Gäste'!$7:$7</definedName>
    <definedName name="_xlnm.Print_Titles" localSheetId="2">'Junior Ort'!$7:$7</definedName>
    <definedName name="_xlnm.Print_Titles" localSheetId="8">'Senior'!$7:$7</definedName>
    <definedName name="_xlnm.Print_Titles" localSheetId="5">'Senior Gäste'!$7:$7</definedName>
    <definedName name="_xlnm.Print_Titles" localSheetId="3">'Senior Ort '!$7:$7</definedName>
    <definedName name="_xlnm.Print_Titles" localSheetId="9">'Sonsitge'!$7:$7</definedName>
    <definedName name="_xlnm.Print_Titles" localSheetId="10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<sst xmlns="http://schemas.openxmlformats.org/spreadsheetml/2006/main" count="1417" uniqueCount="416">
  <si>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</si>
  <si>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</si>
  <si>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</si>
  <si>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</si>
  <si>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</si>
  <si>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</si>
  <si>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</si>
  <si>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</si>
  <si>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</si>
  <si>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</si>
  <si>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</si>
  <si>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</si>
  <si>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</si>
  <si>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</si>
  <si>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</si>
  <si>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</si>
  <si>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</si>
  <si>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</si>
  <si>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</si>
  <si>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</si>
  <si>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</si>
  <si>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</si>
  <si>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</si>
  <si>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</si>
  <si>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</si>
  <si>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</si>
  <si>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</si>
  <si>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</si>
  <si>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</si>
  <si>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</si>
  <si>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</si>
  <si>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</si>
  <si>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</si>
  <si>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</si>
  <si>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</si>
  <si>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</si>
  <si>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</si>
  <si>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</si>
  <si>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</si>
  <si>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</si>
  <si>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</si>
  <si>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</si>
  <si>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</si>
  <si>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</si>
  <si>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</si>
  <si>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</si>
  <si>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</si>
  <si>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</si>
  <si>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</si>
  <si>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</si>
  <si>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</si>
  <si>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</si>
  <si>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</si>
  <si>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</si>
  <si>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</si>
  <si>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</si>
  <si>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</si>
  <si>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</si>
  <si>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</si>
  <si>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</si>
  <si>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</si>
  <si>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</si>
  <si>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</si>
  <si>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</si>
  <si>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</si>
  <si>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</si>
  <si>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</si>
  <si>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</si>
  <si>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</si>
  <si>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</si>
  <si>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</si>
  <si>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</si>
  <si>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</si>
  <si>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</si>
  <si>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</si>
  <si>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</si>
  <si>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</si>
  <si>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</si>
  <si>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</si>
  <si>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</si>
  <si>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</si>
  <si>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</si>
  <si>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</si>
  <si>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</si>
  <si>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</si>
  <si>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</si>
  <si>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</si>
  <si>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</si>
  <si>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</si>
  <si>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</si>
  <si>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</si>
  <si>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</si>
  <si>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</si>
  <si>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</si>
  <si>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</si>
  <si>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</si>
  <si>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</si>
  <si>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</si>
  <si>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</si>
  <si>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</si>
  <si>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</si>
  <si>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</si>
  <si>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</si>
  <si>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</si>
  <si>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</si>
  <si>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3.4</t>
  </si>
  <si>
    <t>Bug bei der Laufbestzeitberechnung der schnellsten Zeit beseitigt</t>
  </si>
  <si>
    <t>Sonneborn</t>
  </si>
  <si>
    <t>Roland</t>
  </si>
  <si>
    <t>Stromberg</t>
  </si>
  <si>
    <t>Krabus</t>
  </si>
  <si>
    <t>Laurenz</t>
  </si>
  <si>
    <t>Stoll</t>
  </si>
  <si>
    <t>Caroline</t>
  </si>
  <si>
    <t>Kerpen</t>
  </si>
  <si>
    <t>Freudenstein</t>
  </si>
  <si>
    <t>Rieke</t>
  </si>
  <si>
    <t>Mettingen</t>
  </si>
  <si>
    <t>Dirks</t>
  </si>
  <si>
    <t>Moritz</t>
  </si>
  <si>
    <t>Havixbeck</t>
  </si>
  <si>
    <t>Brüggemann</t>
  </si>
  <si>
    <t>Kilian</t>
  </si>
  <si>
    <t>Potthoff</t>
  </si>
  <si>
    <t>Mirco</t>
  </si>
  <si>
    <t>Wallmeyer</t>
  </si>
  <si>
    <t>Bea</t>
  </si>
  <si>
    <t>Gröning</t>
  </si>
  <si>
    <t>Luca-Alessandro</t>
  </si>
  <si>
    <t>Billerbeck</t>
  </si>
  <si>
    <t>Schlösser</t>
  </si>
  <si>
    <t>Timon</t>
  </si>
  <si>
    <t>Quadvlieg</t>
  </si>
  <si>
    <t>Dominik</t>
  </si>
  <si>
    <t>Hipper</t>
  </si>
  <si>
    <t>Charlotte</t>
  </si>
  <si>
    <t>Aschoff</t>
  </si>
  <si>
    <t>Titus</t>
  </si>
  <si>
    <t>Hagenbrock</t>
  </si>
  <si>
    <t>Michelle</t>
  </si>
  <si>
    <t>Zaruba</t>
  </si>
  <si>
    <t>Pia</t>
  </si>
  <si>
    <t>Laukamp</t>
  </si>
  <si>
    <t>Robin</t>
  </si>
  <si>
    <t>Schröder</t>
  </si>
  <si>
    <t>Maximilian</t>
  </si>
  <si>
    <t>Friedrichsfeld</t>
  </si>
  <si>
    <t>Volmer</t>
  </si>
  <si>
    <t>Fabian</t>
  </si>
  <si>
    <t>Leismann</t>
  </si>
  <si>
    <t>Lange</t>
  </si>
  <si>
    <t>Florian</t>
  </si>
  <si>
    <t xml:space="preserve">van Loo </t>
  </si>
  <si>
    <t>Julian</t>
  </si>
  <si>
    <t>Gößling</t>
  </si>
  <si>
    <t>Jule</t>
  </si>
  <si>
    <t>Kelch</t>
  </si>
  <si>
    <t>Maria</t>
  </si>
  <si>
    <t>Bergkamen</t>
  </si>
  <si>
    <t>Jenny</t>
  </si>
  <si>
    <t>Valtwies</t>
  </si>
  <si>
    <t>Tom</t>
  </si>
  <si>
    <t>Ricker</t>
  </si>
  <si>
    <t>Jana-Lena</t>
  </si>
  <si>
    <t>Lammers</t>
  </si>
  <si>
    <t>Laura</t>
  </si>
  <si>
    <t>Mountain</t>
  </si>
  <si>
    <t>Angelique</t>
  </si>
  <si>
    <t>Oliver</t>
  </si>
  <si>
    <t>Eckert</t>
  </si>
  <si>
    <t>Sebastian</t>
  </si>
  <si>
    <t>Overath</t>
  </si>
  <si>
    <t>Komp</t>
  </si>
  <si>
    <t>Daniel</t>
  </si>
  <si>
    <t>Johannes</t>
  </si>
  <si>
    <t>Plinius</t>
  </si>
  <si>
    <t>Erik</t>
  </si>
  <si>
    <t>Bad Bentheim</t>
  </si>
  <si>
    <t>Jannik</t>
  </si>
  <si>
    <t>Hofmann</t>
  </si>
  <si>
    <t>Justin</t>
  </si>
  <si>
    <t>Marrder</t>
  </si>
  <si>
    <t>Joos</t>
  </si>
  <si>
    <t>Overwaul</t>
  </si>
  <si>
    <t>Marius</t>
  </si>
  <si>
    <t>Bökamp</t>
  </si>
  <si>
    <t>Niklas</t>
  </si>
  <si>
    <t>Monique</t>
  </si>
  <si>
    <t>Wetter</t>
  </si>
  <si>
    <t>Sabrina</t>
  </si>
  <si>
    <t>Neuhaus</t>
  </si>
  <si>
    <t>Nina</t>
  </si>
  <si>
    <t>Ina</t>
  </si>
  <si>
    <t>Elges</t>
  </si>
  <si>
    <t>Claus</t>
  </si>
  <si>
    <t>Isabell</t>
  </si>
  <si>
    <t>Lennart</t>
  </si>
  <si>
    <t>Sager</t>
  </si>
  <si>
    <t>Ronny</t>
  </si>
  <si>
    <t>Voß</t>
  </si>
  <si>
    <t>Marie-Charlotte</t>
  </si>
  <si>
    <t>Stagge</t>
  </si>
  <si>
    <t>Jonas</t>
  </si>
  <si>
    <t>Rheine</t>
  </si>
  <si>
    <t>Denise</t>
  </si>
  <si>
    <t>Ricarda</t>
  </si>
  <si>
    <t>Hummels</t>
  </si>
  <si>
    <t>Melissa</t>
  </si>
  <si>
    <t>Sarah</t>
  </si>
  <si>
    <t>Grützner</t>
  </si>
  <si>
    <t>Lennox</t>
  </si>
  <si>
    <t>Stefanie</t>
  </si>
  <si>
    <t>Gloe</t>
  </si>
  <si>
    <t>Kessling</t>
  </si>
  <si>
    <t>Sophie</t>
  </si>
  <si>
    <t>Witt</t>
  </si>
  <si>
    <t>Luca</t>
  </si>
  <si>
    <t>Müller</t>
  </si>
  <si>
    <t>Franziska</t>
  </si>
  <si>
    <t>Marvin</t>
  </si>
  <si>
    <t>Lauf-Daten übertragen</t>
  </si>
  <si>
    <t>Zeitmessung Seifenkisten Derby Kerpen</t>
  </si>
  <si>
    <t>V.2.9</t>
  </si>
  <si>
    <t>36,49</t>
  </si>
  <si>
    <t>36,61</t>
  </si>
  <si>
    <t>36,02</t>
  </si>
  <si>
    <t>36,90</t>
  </si>
  <si>
    <t>35,98</t>
  </si>
  <si>
    <t>35,78</t>
  </si>
  <si>
    <t>36,56</t>
  </si>
  <si>
    <t>36,05</t>
  </si>
  <si>
    <t>36,65</t>
  </si>
  <si>
    <t>36,21</t>
  </si>
  <si>
    <t>36,44</t>
  </si>
  <si>
    <t>35,80</t>
  </si>
  <si>
    <t>36,79</t>
  </si>
  <si>
    <t>36,12</t>
  </si>
  <si>
    <t>36,28</t>
  </si>
  <si>
    <t>37,17</t>
  </si>
  <si>
    <t>37,49</t>
  </si>
  <si>
    <t>37,28</t>
  </si>
  <si>
    <t>42,20</t>
  </si>
  <si>
    <t>34,87</t>
  </si>
  <si>
    <t>35,11</t>
  </si>
  <si>
    <t>35,41</t>
  </si>
  <si>
    <t>34,82</t>
  </si>
  <si>
    <t>35,52</t>
  </si>
  <si>
    <t>34,86</t>
  </si>
  <si>
    <t>35,20</t>
  </si>
  <si>
    <t>34,76</t>
  </si>
  <si>
    <t>35,72</t>
  </si>
  <si>
    <t>35,43</t>
  </si>
  <si>
    <t>35,71</t>
  </si>
  <si>
    <t>35,47</t>
  </si>
  <si>
    <t>35,63</t>
  </si>
  <si>
    <t>35,42</t>
  </si>
  <si>
    <t>35,25</t>
  </si>
  <si>
    <t>35,90</t>
  </si>
  <si>
    <t>35,00</t>
  </si>
  <si>
    <t>35,70</t>
  </si>
  <si>
    <t>35,23</t>
  </si>
  <si>
    <t>35,81</t>
  </si>
  <si>
    <t>35,30</t>
  </si>
  <si>
    <t>34,92</t>
  </si>
  <si>
    <t>35,67</t>
  </si>
  <si>
    <t>35,40</t>
  </si>
  <si>
    <t>35,51</t>
  </si>
  <si>
    <t>35,61</t>
  </si>
  <si>
    <t>35,33</t>
  </si>
  <si>
    <t>36,18</t>
  </si>
  <si>
    <t>35,29</t>
  </si>
  <si>
    <t>35,32</t>
  </si>
  <si>
    <t>34,66</t>
  </si>
  <si>
    <t>35,48</t>
  </si>
  <si>
    <t>35,50</t>
  </si>
  <si>
    <t>35,54</t>
  </si>
  <si>
    <t>35,18</t>
  </si>
  <si>
    <t>37,12</t>
  </si>
  <si>
    <t>36,71</t>
  </si>
  <si>
    <t>37,09</t>
  </si>
  <si>
    <t>36,00</t>
  </si>
  <si>
    <t>36,75</t>
  </si>
  <si>
    <t>36,14</t>
  </si>
  <si>
    <t>36,38</t>
  </si>
  <si>
    <t>36,25</t>
  </si>
  <si>
    <t>36,03</t>
  </si>
  <si>
    <t>36,36</t>
  </si>
  <si>
    <t>36,54</t>
  </si>
  <si>
    <t>35,57</t>
  </si>
  <si>
    <t>35,88</t>
  </si>
  <si>
    <t>34,21</t>
  </si>
  <si>
    <t>35,21</t>
  </si>
  <si>
    <t>34,96</t>
  </si>
  <si>
    <t>35,01</t>
  </si>
  <si>
    <t>34,26</t>
  </si>
  <si>
    <t>34,84</t>
  </si>
  <si>
    <t>35,02</t>
  </si>
  <si>
    <t>35,28</t>
  </si>
  <si>
    <t>35,34</t>
  </si>
  <si>
    <t>34,78</t>
  </si>
  <si>
    <t>35,55</t>
  </si>
  <si>
    <t>35,13</t>
  </si>
  <si>
    <t>37,34</t>
  </si>
  <si>
    <t>34,98</t>
  </si>
  <si>
    <t>35,49</t>
  </si>
  <si>
    <t>35,10</t>
  </si>
  <si>
    <t>35,65</t>
  </si>
  <si>
    <t>35,04</t>
  </si>
  <si>
    <t>35,37</t>
  </si>
  <si>
    <t>35,06</t>
  </si>
  <si>
    <t>35,07</t>
  </si>
  <si>
    <t>34,88</t>
  </si>
  <si>
    <t>35,36</t>
  </si>
  <si>
    <t>35,59</t>
  </si>
  <si>
    <t>37,83</t>
  </si>
  <si>
    <t>38,00</t>
  </si>
  <si>
    <t>35,76</t>
  </si>
  <si>
    <t>37,46</t>
  </si>
  <si>
    <t>37,76</t>
  </si>
  <si>
    <t>38,02</t>
  </si>
  <si>
    <t>36,84</t>
  </si>
  <si>
    <t>37,40</t>
  </si>
  <si>
    <t>36,67</t>
  </si>
  <si>
    <t>36,29</t>
  </si>
  <si>
    <t>36,77</t>
  </si>
  <si>
    <t>36,74</t>
  </si>
  <si>
    <t>37,11</t>
  </si>
  <si>
    <t>36,45</t>
  </si>
  <si>
    <t>37,13</t>
  </si>
  <si>
    <t>36,23</t>
  </si>
  <si>
    <t>37,02</t>
  </si>
  <si>
    <t>35,62</t>
  </si>
  <si>
    <t>35,79</t>
  </si>
  <si>
    <t>34,85</t>
  </si>
  <si>
    <t>35,46</t>
  </si>
  <si>
    <t>34,58</t>
  </si>
  <si>
    <t>34,57</t>
  </si>
  <si>
    <t>35,35</t>
  </si>
  <si>
    <t>35,87</t>
  </si>
  <si>
    <t>37,78</t>
  </si>
  <si>
    <t>35,69</t>
  </si>
  <si>
    <t>35,68</t>
  </si>
  <si>
    <t>36,16</t>
  </si>
  <si>
    <t>35,97</t>
  </si>
  <si>
    <t>36,30</t>
  </si>
  <si>
    <t>35,77</t>
  </si>
  <si>
    <t>35,93</t>
  </si>
  <si>
    <t>35,44</t>
  </si>
  <si>
    <t>35,85</t>
  </si>
  <si>
    <t>34,89</t>
  </si>
  <si>
    <t>35,27</t>
  </si>
  <si>
    <t>35,22</t>
  </si>
  <si>
    <t>37,56</t>
  </si>
  <si>
    <t>37,74</t>
  </si>
  <si>
    <t>38,67</t>
  </si>
  <si>
    <t>39,09</t>
  </si>
  <si>
    <t>37,68</t>
  </si>
  <si>
    <t>39,11</t>
  </si>
  <si>
    <t>38,43</t>
  </si>
  <si>
    <t>38,10</t>
  </si>
  <si>
    <t>36,58</t>
  </si>
  <si>
    <t>36,94</t>
  </si>
  <si>
    <t>36,20</t>
  </si>
  <si>
    <t>36,53</t>
  </si>
  <si>
    <t>37,16</t>
  </si>
  <si>
    <t>37,82</t>
  </si>
  <si>
    <t>38,07</t>
  </si>
  <si>
    <t>37,00</t>
  </si>
  <si>
    <t>34,48</t>
  </si>
  <si>
    <t>36,09</t>
  </si>
  <si>
    <t>35,16</t>
  </si>
  <si>
    <t>35,24</t>
  </si>
  <si>
    <t>34,69</t>
  </si>
  <si>
    <t>35,96</t>
  </si>
  <si>
    <t>35,82</t>
  </si>
  <si>
    <t>35,94</t>
  </si>
  <si>
    <t>36,19</t>
  </si>
  <si>
    <t>35,84</t>
  </si>
  <si>
    <t>36,01</t>
  </si>
  <si>
    <t>35,66</t>
  </si>
  <si>
    <t>36,93</t>
  </si>
  <si>
    <t>36,10</t>
  </si>
  <si>
    <t>36,24</t>
  </si>
  <si>
    <t>39,39</t>
  </si>
  <si>
    <t>38,90</t>
  </si>
  <si>
    <t>39,18</t>
  </si>
  <si>
    <t>37,50</t>
  </si>
  <si>
    <t>37,10</t>
  </si>
  <si>
    <t>38,44</t>
  </si>
  <si>
    <t>37,77</t>
  </si>
  <si>
    <t>36,17</t>
  </si>
  <si>
    <t>36,99</t>
  </si>
  <si>
    <t>36,42</t>
  </si>
  <si>
    <t>36,80</t>
  </si>
  <si>
    <t>37,07</t>
  </si>
  <si>
    <t>36,55</t>
  </si>
  <si>
    <t>37,53</t>
  </si>
  <si>
    <t>13,41</t>
  </si>
  <si>
    <t>35,05</t>
  </si>
  <si>
    <t>35,64</t>
  </si>
  <si>
    <t>35,91</t>
  </si>
  <si>
    <t>35,14</t>
  </si>
  <si>
    <t>35,45</t>
  </si>
  <si>
    <t>36,62</t>
  </si>
  <si>
    <t>35,74</t>
  </si>
  <si>
    <t>07,58</t>
  </si>
  <si>
    <t>36,11</t>
  </si>
  <si>
    <t>36,52</t>
  </si>
  <si>
    <t>36,66</t>
  </si>
  <si>
    <t>36,08</t>
  </si>
  <si>
    <t>36,13</t>
  </si>
  <si>
    <t>35,89</t>
  </si>
  <si>
    <t>0524 PB  00:00:35,580</t>
  </si>
  <si>
    <t>0525 PR  00:00:35,835</t>
  </si>
  <si>
    <t>35,58</t>
  </si>
  <si>
    <t>35,83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</si>
</sst>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0"/>
    </font>
    <font>
      <sz val="10"/>
      <color indexed="15"/>
      <name val="Arial"/>
      <family val="0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Continuous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centerContinuous"/>
    </xf>
    <xf numFmtId="0" fontId="0" fillId="34" borderId="16" xfId="0" applyFill="1" applyBorder="1" applyAlignment="1">
      <alignment horizontal="centerContinuous"/>
    </xf>
    <xf numFmtId="0" fontId="0" fillId="34" borderId="17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Continuous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left" wrapText="1"/>
    </xf>
    <xf numFmtId="0" fontId="14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0" borderId="0" xfId="0" applyFill="1" applyAlignment="1">
      <alignment/>
    </xf>
    <xf numFmtId="0" fontId="1" fillId="37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2" fillId="38" borderId="18" xfId="0" applyFont="1" applyFill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16" fillId="0" borderId="23" xfId="0" applyFont="1" applyBorder="1" applyAlignment="1">
      <alignment/>
    </xf>
    <xf numFmtId="0" fontId="2" fillId="34" borderId="18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18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34" borderId="18" xfId="0" applyFont="1" applyFill="1" applyBorder="1" applyAlignment="1">
      <alignment wrapText="1"/>
    </xf>
    <xf numFmtId="0" fontId="20" fillId="34" borderId="18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wrapText="1"/>
    </xf>
    <xf numFmtId="0" fontId="16" fillId="0" borderId="27" xfId="0" applyFont="1" applyBorder="1" applyAlignment="1">
      <alignment/>
    </xf>
    <xf numFmtId="0" fontId="21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wrapText="1"/>
    </xf>
    <xf numFmtId="0" fontId="16" fillId="0" borderId="30" xfId="0" applyFont="1" applyBorder="1" applyAlignment="1">
      <alignment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5" fillId="36" borderId="0" xfId="0" applyFont="1" applyFill="1" applyAlignment="1">
      <alignment horizontal="centerContinuous"/>
    </xf>
    <xf numFmtId="0" fontId="26" fillId="36" borderId="0" xfId="0" applyFont="1" applyFill="1" applyAlignment="1">
      <alignment horizontal="centerContinuous" wrapText="1"/>
    </xf>
    <xf numFmtId="47" fontId="26" fillId="36" borderId="0" xfId="0" applyNumberFormat="1" applyFont="1" applyFill="1" applyAlignment="1">
      <alignment horizontal="centerContinuous" wrapText="1"/>
    </xf>
    <xf numFmtId="0" fontId="28" fillId="36" borderId="0" xfId="0" applyFont="1" applyFill="1" applyAlignment="1">
      <alignment/>
    </xf>
    <xf numFmtId="0" fontId="29" fillId="34" borderId="0" xfId="0" applyFont="1" applyFill="1" applyBorder="1" applyAlignment="1">
      <alignment horizontal="left"/>
    </xf>
    <xf numFmtId="0" fontId="31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34" borderId="19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36" borderId="0" xfId="0" applyFont="1" applyFill="1" applyAlignment="1">
      <alignment horizontal="center"/>
    </xf>
    <xf numFmtId="0" fontId="15" fillId="37" borderId="19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15" fillId="37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6362700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nnen%202011\Zeitnahme_Billerbeck_comto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Gesamt"/>
      <sheetName val="Junior Ort"/>
      <sheetName val="Senior Ort "/>
      <sheetName val="Junior Gäste"/>
      <sheetName val="Senior Gäste"/>
      <sheetName val="Elite XL"/>
      <sheetName val="Elite XL Ort"/>
      <sheetName val="Sonstige"/>
      <sheetName val="Startliste"/>
      <sheetName val="Protokoll"/>
      <sheetName val="Hinweise"/>
      <sheetName val="Version"/>
    </sheetNames>
    <definedNames>
      <definedName name="Alge"/>
      <definedName name="Daten_in_Liste"/>
      <definedName name="neue_Startnummer"/>
      <definedName name="Sammelmacro"/>
    </definedNames>
    <sheetDataSet>
      <sheetData sheetId="1">
        <row r="5">
          <cell r="A5">
            <v>101</v>
          </cell>
          <cell r="B5" t="str">
            <v>Nickel</v>
          </cell>
          <cell r="C5" t="str">
            <v>Philipp</v>
          </cell>
          <cell r="D5" t="str">
            <v>Kerpen</v>
          </cell>
        </row>
        <row r="6">
          <cell r="A6">
            <v>102</v>
          </cell>
          <cell r="B6" t="str">
            <v>Valtwies</v>
          </cell>
          <cell r="C6" t="str">
            <v>Nina</v>
          </cell>
          <cell r="D6" t="str">
            <v>Havixbeck</v>
          </cell>
        </row>
        <row r="7">
          <cell r="A7">
            <v>103</v>
          </cell>
          <cell r="B7" t="str">
            <v>Neuhaus</v>
          </cell>
          <cell r="C7" t="str">
            <v>Robin</v>
          </cell>
          <cell r="D7" t="str">
            <v>Mettingen</v>
          </cell>
        </row>
        <row r="8">
          <cell r="A8">
            <v>105</v>
          </cell>
          <cell r="B8" t="str">
            <v>Dirks</v>
          </cell>
          <cell r="C8" t="str">
            <v>Moritz</v>
          </cell>
          <cell r="D8" t="str">
            <v>Havixbeck</v>
          </cell>
        </row>
        <row r="9">
          <cell r="A9">
            <v>106</v>
          </cell>
          <cell r="B9" t="str">
            <v>Wallmeyer</v>
          </cell>
          <cell r="C9" t="str">
            <v>Bea</v>
          </cell>
          <cell r="D9" t="str">
            <v>Havixbeck</v>
          </cell>
        </row>
        <row r="10">
          <cell r="A10">
            <v>109</v>
          </cell>
          <cell r="B10" t="str">
            <v>Gloe</v>
          </cell>
          <cell r="C10" t="str">
            <v>Luisa</v>
          </cell>
          <cell r="D10" t="str">
            <v>Billerbeck</v>
          </cell>
        </row>
        <row r="11">
          <cell r="A11">
            <v>110</v>
          </cell>
          <cell r="B11" t="str">
            <v>Wetter</v>
          </cell>
          <cell r="C11" t="str">
            <v>Sabrina</v>
          </cell>
          <cell r="D11" t="str">
            <v>Billerbeck</v>
          </cell>
        </row>
        <row r="12">
          <cell r="A12">
            <v>111</v>
          </cell>
          <cell r="B12" t="str">
            <v>Elges</v>
          </cell>
          <cell r="C12" t="str">
            <v>Erik</v>
          </cell>
          <cell r="D12" t="str">
            <v>Stromberg</v>
          </cell>
        </row>
        <row r="13">
          <cell r="A13">
            <v>112</v>
          </cell>
          <cell r="B13" t="str">
            <v>Quadvlieg</v>
          </cell>
          <cell r="C13" t="str">
            <v>Dominik</v>
          </cell>
          <cell r="D13" t="str">
            <v>Kerpen</v>
          </cell>
        </row>
        <row r="14">
          <cell r="A14">
            <v>113</v>
          </cell>
          <cell r="B14" t="str">
            <v>Overwaul</v>
          </cell>
          <cell r="C14" t="str">
            <v>Lennart</v>
          </cell>
          <cell r="D14" t="str">
            <v>Havixbeck</v>
          </cell>
        </row>
        <row r="15">
          <cell r="A15">
            <v>114</v>
          </cell>
          <cell r="B15" t="str">
            <v>Rödder</v>
          </cell>
          <cell r="C15" t="str">
            <v>Steven</v>
          </cell>
          <cell r="D15" t="str">
            <v>Freudenberg</v>
          </cell>
        </row>
        <row r="16">
          <cell r="A16">
            <v>116</v>
          </cell>
          <cell r="B16" t="str">
            <v>Stoll</v>
          </cell>
          <cell r="C16" t="str">
            <v>Caroline</v>
          </cell>
          <cell r="D16" t="str">
            <v>Kerpen</v>
          </cell>
        </row>
        <row r="17">
          <cell r="A17">
            <v>117</v>
          </cell>
          <cell r="B17" t="str">
            <v>Johannes</v>
          </cell>
          <cell r="C17" t="str">
            <v>Paul</v>
          </cell>
          <cell r="D17" t="str">
            <v>Rheine</v>
          </cell>
        </row>
        <row r="18">
          <cell r="A18">
            <v>119</v>
          </cell>
          <cell r="B18" t="str">
            <v>Hilgemann</v>
          </cell>
          <cell r="C18" t="str">
            <v>Daniel</v>
          </cell>
          <cell r="D18" t="str">
            <v>Havixbeck</v>
          </cell>
        </row>
        <row r="19">
          <cell r="A19">
            <v>120</v>
          </cell>
          <cell r="B19" t="str">
            <v>Nesbit</v>
          </cell>
          <cell r="C19" t="str">
            <v>Philip</v>
          </cell>
          <cell r="D19" t="str">
            <v>Havixbeck</v>
          </cell>
        </row>
        <row r="20">
          <cell r="A20">
            <v>125</v>
          </cell>
          <cell r="B20" t="str">
            <v>Krabus</v>
          </cell>
          <cell r="C20" t="str">
            <v>Laurenz</v>
          </cell>
          <cell r="D20" t="str">
            <v>Stromberg</v>
          </cell>
        </row>
        <row r="21">
          <cell r="A21">
            <v>126</v>
          </cell>
          <cell r="B21" t="str">
            <v>Sonneborn</v>
          </cell>
          <cell r="C21" t="str">
            <v>Roland</v>
          </cell>
          <cell r="D21" t="str">
            <v>Stromberg</v>
          </cell>
        </row>
        <row r="22">
          <cell r="A22">
            <v>127</v>
          </cell>
          <cell r="B22" t="str">
            <v>Reutter</v>
          </cell>
          <cell r="C22" t="str">
            <v>Hans</v>
          </cell>
          <cell r="D22" t="str">
            <v>Stromberg</v>
          </cell>
        </row>
        <row r="23">
          <cell r="A23">
            <v>128</v>
          </cell>
          <cell r="B23" t="str">
            <v>Sonneborn</v>
          </cell>
          <cell r="C23" t="str">
            <v>Ina</v>
          </cell>
          <cell r="D23" t="str">
            <v>Stromberg</v>
          </cell>
        </row>
        <row r="24">
          <cell r="A24">
            <v>136</v>
          </cell>
          <cell r="B24" t="str">
            <v>Küschall</v>
          </cell>
          <cell r="C24" t="str">
            <v>Arndt</v>
          </cell>
          <cell r="D24" t="str">
            <v>Billerbeck</v>
          </cell>
        </row>
        <row r="25">
          <cell r="A25">
            <v>144</v>
          </cell>
          <cell r="B25" t="str">
            <v>Brüggemann</v>
          </cell>
          <cell r="C25" t="str">
            <v>Kilian</v>
          </cell>
          <cell r="D25" t="str">
            <v>Havixbeck</v>
          </cell>
        </row>
        <row r="26">
          <cell r="A26">
            <v>146</v>
          </cell>
          <cell r="B26" t="str">
            <v>Witt</v>
          </cell>
          <cell r="C26" t="str">
            <v>Maximilian</v>
          </cell>
          <cell r="D26" t="str">
            <v>Mettingen</v>
          </cell>
        </row>
        <row r="27">
          <cell r="A27">
            <v>147</v>
          </cell>
          <cell r="B27" t="str">
            <v>Kessling</v>
          </cell>
          <cell r="C27" t="str">
            <v>Sophie</v>
          </cell>
          <cell r="D27" t="str">
            <v>Mettingen</v>
          </cell>
        </row>
        <row r="28">
          <cell r="A28">
            <v>150</v>
          </cell>
          <cell r="B28" t="str">
            <v>Erfurt</v>
          </cell>
          <cell r="C28" t="str">
            <v>Luca</v>
          </cell>
          <cell r="D28" t="str">
            <v>Billerbeck</v>
          </cell>
        </row>
        <row r="29">
          <cell r="A29">
            <v>151</v>
          </cell>
          <cell r="B29" t="str">
            <v>Nießen</v>
          </cell>
          <cell r="C29" t="str">
            <v>Nicolas</v>
          </cell>
          <cell r="D29" t="str">
            <v>Simmerath</v>
          </cell>
        </row>
        <row r="30">
          <cell r="A30">
            <v>152</v>
          </cell>
          <cell r="B30" t="str">
            <v>Gröning</v>
          </cell>
          <cell r="C30" t="str">
            <v>Luca-Alessandro</v>
          </cell>
          <cell r="D30" t="str">
            <v>Billerbeck</v>
          </cell>
        </row>
        <row r="31">
          <cell r="A31">
            <v>155</v>
          </cell>
          <cell r="B31" t="str">
            <v>Lange</v>
          </cell>
          <cell r="C31" t="str">
            <v>Cindy</v>
          </cell>
          <cell r="D31" t="str">
            <v>Friedrichsfeld</v>
          </cell>
        </row>
        <row r="32">
          <cell r="A32">
            <v>156</v>
          </cell>
          <cell r="B32" t="str">
            <v>Stalfort</v>
          </cell>
          <cell r="C32" t="str">
            <v>Lennard</v>
          </cell>
          <cell r="D32" t="str">
            <v>Mettingen</v>
          </cell>
        </row>
        <row r="33">
          <cell r="A33">
            <v>157</v>
          </cell>
          <cell r="B33" t="str">
            <v>Marrder</v>
          </cell>
          <cell r="C33" t="str">
            <v>Jakob</v>
          </cell>
          <cell r="D33" t="str">
            <v>Havixbeck</v>
          </cell>
        </row>
        <row r="34">
          <cell r="A34">
            <v>159</v>
          </cell>
          <cell r="B34" t="str">
            <v>Freudenstein</v>
          </cell>
          <cell r="C34" t="str">
            <v>Rieke</v>
          </cell>
          <cell r="D34" t="str">
            <v>Schledehausen</v>
          </cell>
        </row>
        <row r="35">
          <cell r="A35">
            <v>160</v>
          </cell>
          <cell r="B35" t="str">
            <v>Kallabis</v>
          </cell>
          <cell r="C35" t="str">
            <v>Jakob</v>
          </cell>
          <cell r="D35" t="str">
            <v>Billerbeck</v>
          </cell>
        </row>
        <row r="36">
          <cell r="A36">
            <v>161</v>
          </cell>
          <cell r="B36" t="str">
            <v>Bruns</v>
          </cell>
          <cell r="C36" t="str">
            <v>Sam</v>
          </cell>
          <cell r="D36" t="str">
            <v>Mettingen</v>
          </cell>
        </row>
        <row r="37">
          <cell r="A37">
            <v>162</v>
          </cell>
          <cell r="B37" t="str">
            <v>Johannes</v>
          </cell>
          <cell r="C37" t="str">
            <v>Anna</v>
          </cell>
          <cell r="D37" t="str">
            <v>Rheine</v>
          </cell>
        </row>
        <row r="38">
          <cell r="A38">
            <v>163</v>
          </cell>
          <cell r="B38" t="str">
            <v>Stratenwerth</v>
          </cell>
          <cell r="C38" t="str">
            <v>Max</v>
          </cell>
          <cell r="D38" t="str">
            <v>Friedrichsfeld</v>
          </cell>
        </row>
        <row r="39">
          <cell r="A39">
            <v>164</v>
          </cell>
          <cell r="B39" t="str">
            <v>Komp</v>
          </cell>
          <cell r="C39" t="str">
            <v>Daniel</v>
          </cell>
          <cell r="D39" t="str">
            <v>Overath</v>
          </cell>
        </row>
        <row r="40">
          <cell r="A40">
            <v>165</v>
          </cell>
          <cell r="B40" t="str">
            <v>Rudzicki</v>
          </cell>
          <cell r="C40" t="str">
            <v>Julian</v>
          </cell>
          <cell r="D40" t="str">
            <v>Billerbeck</v>
          </cell>
        </row>
        <row r="41">
          <cell r="A41">
            <v>301</v>
          </cell>
          <cell r="B41" t="str">
            <v>Leismann</v>
          </cell>
          <cell r="C41" t="str">
            <v>Dominik</v>
          </cell>
          <cell r="D41" t="str">
            <v>Mettingen</v>
          </cell>
        </row>
        <row r="42">
          <cell r="A42">
            <v>302</v>
          </cell>
          <cell r="B42" t="str">
            <v>Nickel</v>
          </cell>
          <cell r="C42" t="str">
            <v>Elena</v>
          </cell>
          <cell r="D42" t="str">
            <v>Kerpen</v>
          </cell>
        </row>
        <row r="43">
          <cell r="A43">
            <v>303</v>
          </cell>
          <cell r="B43" t="str">
            <v>Sulitze</v>
          </cell>
          <cell r="C43" t="str">
            <v>Franziska</v>
          </cell>
          <cell r="D43" t="str">
            <v>Bergkamen</v>
          </cell>
        </row>
        <row r="44">
          <cell r="A44">
            <v>306</v>
          </cell>
          <cell r="B44" t="str">
            <v>Stagge</v>
          </cell>
          <cell r="C44" t="str">
            <v>Marius</v>
          </cell>
          <cell r="D44" t="str">
            <v>Rheine</v>
          </cell>
        </row>
        <row r="45">
          <cell r="A45">
            <v>307</v>
          </cell>
          <cell r="B45" t="str">
            <v>Mountain</v>
          </cell>
          <cell r="C45" t="str">
            <v>Angelique</v>
          </cell>
          <cell r="D45" t="str">
            <v>Bergkamen</v>
          </cell>
        </row>
        <row r="46">
          <cell r="A46">
            <v>308</v>
          </cell>
          <cell r="B46" t="str">
            <v>Ricker</v>
          </cell>
          <cell r="C46" t="str">
            <v>Oliver</v>
          </cell>
          <cell r="D46" t="str">
            <v>Billerbeck</v>
          </cell>
        </row>
        <row r="47">
          <cell r="A47">
            <v>310</v>
          </cell>
          <cell r="B47" t="str">
            <v>Kelch</v>
          </cell>
          <cell r="C47" t="str">
            <v>Maria</v>
          </cell>
          <cell r="D47" t="str">
            <v>Bergkamen</v>
          </cell>
        </row>
        <row r="48">
          <cell r="A48">
            <v>311</v>
          </cell>
          <cell r="B48" t="str">
            <v>Hummels</v>
          </cell>
          <cell r="C48" t="str">
            <v>Melissa</v>
          </cell>
          <cell r="D48" t="str">
            <v>Stromberg</v>
          </cell>
        </row>
        <row r="49">
          <cell r="A49">
            <v>313</v>
          </cell>
          <cell r="B49" t="str">
            <v>Lange</v>
          </cell>
          <cell r="C49" t="str">
            <v>Florian</v>
          </cell>
          <cell r="D49" t="str">
            <v>Mettingen</v>
          </cell>
        </row>
        <row r="50">
          <cell r="A50">
            <v>314</v>
          </cell>
          <cell r="B50" t="str">
            <v>Brüggemann</v>
          </cell>
          <cell r="C50" t="str">
            <v>Jenny</v>
          </cell>
          <cell r="D50" t="str">
            <v>Havixbeck</v>
          </cell>
        </row>
        <row r="51">
          <cell r="A51">
            <v>316</v>
          </cell>
          <cell r="B51" t="str">
            <v>Valtwies</v>
          </cell>
          <cell r="C51" t="str">
            <v>Tom</v>
          </cell>
          <cell r="D51" t="str">
            <v>Havixbeck</v>
          </cell>
        </row>
        <row r="52">
          <cell r="A52">
            <v>317</v>
          </cell>
          <cell r="B52" t="str">
            <v>Näther</v>
          </cell>
          <cell r="C52" t="str">
            <v>Jacqueline</v>
          </cell>
          <cell r="D52" t="str">
            <v>Xanten</v>
          </cell>
        </row>
        <row r="53">
          <cell r="A53">
            <v>318</v>
          </cell>
          <cell r="B53" t="str">
            <v>Lammers</v>
          </cell>
          <cell r="C53" t="str">
            <v>Laura</v>
          </cell>
          <cell r="D53" t="str">
            <v>Havixbeck</v>
          </cell>
        </row>
        <row r="54">
          <cell r="A54">
            <v>320</v>
          </cell>
          <cell r="B54" t="str">
            <v>Bloch</v>
          </cell>
          <cell r="C54" t="str">
            <v>Christin</v>
          </cell>
          <cell r="D54" t="str">
            <v>Friedrichsfeld</v>
          </cell>
        </row>
        <row r="55">
          <cell r="A55">
            <v>321</v>
          </cell>
          <cell r="B55" t="str">
            <v>Hagenbrock</v>
          </cell>
          <cell r="C55" t="str">
            <v>Dominik</v>
          </cell>
          <cell r="D55" t="str">
            <v>Billerbeck</v>
          </cell>
        </row>
        <row r="56">
          <cell r="A56">
            <v>322</v>
          </cell>
          <cell r="B56" t="str">
            <v>Dircks</v>
          </cell>
          <cell r="C56" t="str">
            <v>Michaela</v>
          </cell>
          <cell r="D56" t="str">
            <v>Billerbeck</v>
          </cell>
        </row>
        <row r="57">
          <cell r="A57">
            <v>323</v>
          </cell>
          <cell r="B57" t="str">
            <v>Weitkamp</v>
          </cell>
          <cell r="C57" t="str">
            <v>Niklas</v>
          </cell>
          <cell r="D57" t="str">
            <v>Billerbeck</v>
          </cell>
        </row>
        <row r="58">
          <cell r="A58">
            <v>324</v>
          </cell>
          <cell r="B58" t="str">
            <v>Overwaul</v>
          </cell>
          <cell r="C58" t="str">
            <v>Marius</v>
          </cell>
          <cell r="D58" t="str">
            <v>Havixbeck</v>
          </cell>
        </row>
        <row r="59">
          <cell r="A59">
            <v>326</v>
          </cell>
          <cell r="B59" t="str">
            <v>Stoll</v>
          </cell>
          <cell r="C59" t="str">
            <v>Johannes</v>
          </cell>
          <cell r="D59" t="str">
            <v>Kerpen</v>
          </cell>
        </row>
        <row r="60">
          <cell r="A60">
            <v>334</v>
          </cell>
          <cell r="B60" t="str">
            <v>Marrder</v>
          </cell>
          <cell r="C60" t="str">
            <v>Joos</v>
          </cell>
          <cell r="D60" t="str">
            <v>Havixbeck</v>
          </cell>
        </row>
        <row r="61">
          <cell r="A61">
            <v>338</v>
          </cell>
          <cell r="B61" t="str">
            <v>Kessling</v>
          </cell>
          <cell r="C61" t="str">
            <v>Luca</v>
          </cell>
          <cell r="D61" t="str">
            <v>Mettingen</v>
          </cell>
        </row>
        <row r="62">
          <cell r="A62">
            <v>340</v>
          </cell>
          <cell r="B62" t="str">
            <v>Förster</v>
          </cell>
          <cell r="C62" t="str">
            <v>Maurice</v>
          </cell>
          <cell r="D62" t="str">
            <v>Simmerath</v>
          </cell>
        </row>
        <row r="63">
          <cell r="A63">
            <v>341</v>
          </cell>
          <cell r="B63" t="str">
            <v>Förster</v>
          </cell>
          <cell r="C63" t="str">
            <v>Jan</v>
          </cell>
          <cell r="D63" t="str">
            <v>Simmerath</v>
          </cell>
        </row>
        <row r="64">
          <cell r="A64">
            <v>342</v>
          </cell>
          <cell r="B64" t="str">
            <v>Förster</v>
          </cell>
          <cell r="C64" t="str">
            <v>Hannah</v>
          </cell>
          <cell r="D64" t="str">
            <v>Simmerath</v>
          </cell>
        </row>
        <row r="65">
          <cell r="A65">
            <v>343</v>
          </cell>
          <cell r="B65" t="str">
            <v>Isaac</v>
          </cell>
          <cell r="C65" t="str">
            <v>Laura</v>
          </cell>
          <cell r="D65" t="str">
            <v>Simmerath</v>
          </cell>
        </row>
        <row r="66">
          <cell r="A66">
            <v>344</v>
          </cell>
          <cell r="B66" t="str">
            <v>Ricker</v>
          </cell>
          <cell r="C66" t="str">
            <v>Jana-Lena</v>
          </cell>
          <cell r="D66" t="str">
            <v>Billerbeck</v>
          </cell>
        </row>
        <row r="67">
          <cell r="A67">
            <v>345</v>
          </cell>
          <cell r="B67" t="str">
            <v>Verspohl</v>
          </cell>
          <cell r="C67" t="str">
            <v>Calvin</v>
          </cell>
          <cell r="D67" t="str">
            <v>Billerbeck</v>
          </cell>
        </row>
        <row r="68">
          <cell r="A68">
            <v>346</v>
          </cell>
          <cell r="B68" t="str">
            <v>Plinius</v>
          </cell>
          <cell r="C68" t="str">
            <v>Erik</v>
          </cell>
          <cell r="D68" t="str">
            <v>Bad Bentheim</v>
          </cell>
        </row>
        <row r="69">
          <cell r="A69">
            <v>350</v>
          </cell>
          <cell r="B69" t="str">
            <v>Linke</v>
          </cell>
          <cell r="C69" t="str">
            <v>Moritz</v>
          </cell>
          <cell r="D69" t="str">
            <v>Havixbeck</v>
          </cell>
        </row>
        <row r="70">
          <cell r="A70">
            <v>351</v>
          </cell>
          <cell r="B70" t="str">
            <v>Hoffmann</v>
          </cell>
          <cell r="C70" t="str">
            <v>Justin</v>
          </cell>
          <cell r="D70" t="str">
            <v>Friedrichsfeld</v>
          </cell>
        </row>
        <row r="71">
          <cell r="A71">
            <v>352</v>
          </cell>
          <cell r="B71" t="str">
            <v>Eckert</v>
          </cell>
          <cell r="C71" t="str">
            <v>Sebastian</v>
          </cell>
          <cell r="D71" t="str">
            <v>Overath</v>
          </cell>
        </row>
        <row r="72">
          <cell r="A72">
            <v>353</v>
          </cell>
          <cell r="B72" t="str">
            <v>Komp</v>
          </cell>
          <cell r="C72" t="str">
            <v>Daniel</v>
          </cell>
          <cell r="D72" t="str">
            <v>Overath</v>
          </cell>
        </row>
        <row r="73">
          <cell r="A73">
            <v>502</v>
          </cell>
          <cell r="B73" t="str">
            <v>Ricker</v>
          </cell>
          <cell r="C73" t="str">
            <v>Denise</v>
          </cell>
          <cell r="D73" t="str">
            <v>Billerbeck</v>
          </cell>
        </row>
        <row r="74">
          <cell r="A74">
            <v>504</v>
          </cell>
          <cell r="B74" t="str">
            <v>Jost</v>
          </cell>
          <cell r="C74" t="str">
            <v>Marcel</v>
          </cell>
          <cell r="D74" t="str">
            <v>Kerpen</v>
          </cell>
        </row>
        <row r="75">
          <cell r="A75">
            <v>508</v>
          </cell>
          <cell r="B75" t="str">
            <v>Voß</v>
          </cell>
          <cell r="C75" t="str">
            <v>Marie-Charlotte</v>
          </cell>
          <cell r="D75" t="str">
            <v>Bergkamen</v>
          </cell>
        </row>
        <row r="76">
          <cell r="A76">
            <v>509</v>
          </cell>
          <cell r="B76" t="str">
            <v>Wetter</v>
          </cell>
          <cell r="C76" t="str">
            <v>Sebastian</v>
          </cell>
          <cell r="D76" t="str">
            <v>Billerbeck</v>
          </cell>
        </row>
        <row r="77">
          <cell r="A77">
            <v>510</v>
          </cell>
          <cell r="B77" t="str">
            <v>Kelch</v>
          </cell>
          <cell r="C77" t="str">
            <v>Ricarda</v>
          </cell>
          <cell r="D77" t="str">
            <v>Bergkamen</v>
          </cell>
        </row>
        <row r="78">
          <cell r="A78">
            <v>512</v>
          </cell>
          <cell r="B78" t="str">
            <v>Brolle</v>
          </cell>
          <cell r="C78" t="str">
            <v>Felix</v>
          </cell>
          <cell r="D78" t="str">
            <v>Billerbeck</v>
          </cell>
        </row>
        <row r="79">
          <cell r="A79">
            <v>513</v>
          </cell>
          <cell r="B79" t="str">
            <v>Huppertz</v>
          </cell>
          <cell r="C79" t="str">
            <v>Lucas</v>
          </cell>
          <cell r="D79" t="str">
            <v>Simmerath</v>
          </cell>
        </row>
        <row r="80">
          <cell r="A80">
            <v>514</v>
          </cell>
          <cell r="B80" t="str">
            <v>Förster</v>
          </cell>
          <cell r="C80" t="str">
            <v>Lars</v>
          </cell>
          <cell r="D80" t="str">
            <v>Simmerath</v>
          </cell>
        </row>
        <row r="81">
          <cell r="A81">
            <v>515</v>
          </cell>
          <cell r="B81" t="str">
            <v>Meyer</v>
          </cell>
          <cell r="C81" t="str">
            <v>Patrick</v>
          </cell>
          <cell r="D81" t="str">
            <v>Simmerath</v>
          </cell>
        </row>
        <row r="82">
          <cell r="A82">
            <v>516</v>
          </cell>
          <cell r="B82" t="str">
            <v>Isaac</v>
          </cell>
          <cell r="C82" t="str">
            <v>Marvin</v>
          </cell>
          <cell r="D82" t="str">
            <v>Simmerath</v>
          </cell>
        </row>
        <row r="83">
          <cell r="A83">
            <v>518</v>
          </cell>
          <cell r="B83" t="str">
            <v>Lorenz</v>
          </cell>
          <cell r="C83" t="str">
            <v>Lucas</v>
          </cell>
          <cell r="D83" t="str">
            <v>Overath</v>
          </cell>
        </row>
        <row r="84">
          <cell r="A84">
            <v>519</v>
          </cell>
          <cell r="B84" t="str">
            <v>Stagge</v>
          </cell>
          <cell r="C84" t="str">
            <v>Jonas</v>
          </cell>
          <cell r="D84" t="str">
            <v>Rheine</v>
          </cell>
        </row>
        <row r="85">
          <cell r="A85">
            <v>601</v>
          </cell>
          <cell r="B85" t="str">
            <v>Rickrat</v>
          </cell>
          <cell r="C85" t="str">
            <v>Patrick</v>
          </cell>
          <cell r="D85" t="str">
            <v>Billerbeck</v>
          </cell>
        </row>
        <row r="86">
          <cell r="A86">
            <v>602</v>
          </cell>
          <cell r="B86" t="str">
            <v>Romanov</v>
          </cell>
          <cell r="C86" t="str">
            <v>Roman</v>
          </cell>
          <cell r="D86" t="str">
            <v>Billerbeck</v>
          </cell>
        </row>
        <row r="87">
          <cell r="A87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27" t="s">
        <v>221</v>
      </c>
      <c r="C2" s="127"/>
      <c r="D2" s="127"/>
      <c r="E2" s="127"/>
      <c r="F2" s="127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12" t="s">
        <v>222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5</v>
      </c>
      <c r="D8" s="26"/>
      <c r="E8" s="29">
        <v>5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517</v>
      </c>
      <c r="D10" s="26"/>
      <c r="E10" s="30">
        <v>508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 t="s">
        <v>414</v>
      </c>
      <c r="D12" s="26"/>
      <c r="E12" s="32" t="s">
        <v>415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5" t="s">
        <v>59</v>
      </c>
      <c r="F14" s="27"/>
      <c r="G14" s="106"/>
      <c r="H14" s="107"/>
      <c r="I14" s="107"/>
      <c r="J14" s="104"/>
      <c r="K14" s="41"/>
    </row>
    <row r="15" spans="1:11" ht="16.5" customHeight="1" thickBot="1">
      <c r="A15" s="41"/>
      <c r="B15" s="36" t="s">
        <v>220</v>
      </c>
      <c r="C15" s="37"/>
      <c r="D15" s="38"/>
      <c r="E15" s="38"/>
      <c r="F15" s="39"/>
      <c r="G15" s="104"/>
      <c r="H15" s="104"/>
      <c r="I15" s="104"/>
      <c r="J15" s="104"/>
      <c r="K15" s="41"/>
    </row>
    <row r="16" spans="1:11" ht="14.25" customHeight="1">
      <c r="A16" s="41"/>
      <c r="B16" s="43"/>
      <c r="C16" s="102" t="s">
        <v>412</v>
      </c>
      <c r="D16" s="101"/>
      <c r="E16" s="43"/>
      <c r="F16" s="43" t="s">
        <v>14</v>
      </c>
      <c r="G16" s="104"/>
      <c r="H16" s="104"/>
      <c r="I16" s="104"/>
      <c r="J16" s="41"/>
      <c r="K16" s="41"/>
    </row>
    <row r="17" spans="1:11" ht="11.25" customHeight="1">
      <c r="A17" s="42"/>
      <c r="B17" s="49" t="str">
        <f>+IF(I19=2,"J",IF(I19=6,"S",IF(I19=10,"EXL",IF(I19=12,"XXL",""))))</f>
        <v>EXL</v>
      </c>
      <c r="C17" s="103" t="s">
        <v>413</v>
      </c>
      <c r="D17" s="43"/>
      <c r="E17" s="43"/>
      <c r="F17" s="49" t="str">
        <f>+IF(I20=2,"J",IF(I20=6,"S",IF(I20=10,"EXL",IF(I20=12,"XXL",""))))</f>
        <v>EXL</v>
      </c>
      <c r="G17" s="104" t="s">
        <v>60</v>
      </c>
      <c r="H17" s="104" t="s">
        <v>61</v>
      </c>
      <c r="I17" s="104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28" t="str">
        <f>LOOKUP(C10,'[1]Gesamt'!A5:A300,'[1]Gesamt'!C5:C300)</f>
        <v>Marvin</v>
      </c>
      <c r="C19" s="129"/>
      <c r="D19" s="47"/>
      <c r="E19" s="128" t="str">
        <f>LOOKUP(E10,'[1]Gesamt'!A5:A300,'[1]Gesamt'!C5:C300)</f>
        <v>Marie-Charlotte</v>
      </c>
      <c r="F19" s="129"/>
      <c r="G19" s="104">
        <f>+IF(C10&gt;600,6,IF(C10&gt;500,5,IF(C10&gt;300,3,IF(C10&gt;100,1,0))))</f>
        <v>5</v>
      </c>
      <c r="H19" s="104">
        <f>+IF(C10&lt;300,1,IF(C10&lt;500,3,IF(C10&lt;600,5,IF(C10&lt;800,6,0))))</f>
        <v>5</v>
      </c>
      <c r="I19" s="104">
        <f>+G19+H19</f>
        <v>10</v>
      </c>
      <c r="J19" s="41"/>
      <c r="K19" s="41"/>
    </row>
    <row r="20" spans="1:11" ht="18">
      <c r="A20" s="42"/>
      <c r="B20" s="130" t="str">
        <f>LOOKUP(C10,'[1]Gesamt'!A5:A300,'[1]Gesamt'!B5:B300)</f>
        <v>Isaac</v>
      </c>
      <c r="C20" s="131"/>
      <c r="D20" s="47"/>
      <c r="E20" s="130" t="str">
        <f>LOOKUP(E10,'[1]Gesamt'!A5:A300,'[1]Gesamt'!B5:B300)</f>
        <v>Voß</v>
      </c>
      <c r="F20" s="131"/>
      <c r="G20" s="104">
        <f>+IF(E10&gt;600,6,IF(E10&gt;500,5,IF(E10&gt;300,3,IF(E10&gt;100,1,0))))</f>
        <v>5</v>
      </c>
      <c r="H20" s="104">
        <f>+IF(E10&lt;300,1,IF(E10&lt;500,3,IF(E10&lt;600,5,IF(E10&lt;800,6,0))))</f>
        <v>5</v>
      </c>
      <c r="I20" s="104">
        <f>+G20+H20</f>
        <v>10</v>
      </c>
      <c r="J20" s="41"/>
      <c r="K20" s="41"/>
    </row>
    <row r="21" spans="1:11" ht="18.75" thickBot="1">
      <c r="A21" s="42"/>
      <c r="B21" s="132" t="str">
        <f>LOOKUP(C10,'[1]Gesamt'!A5:A300,'[1]Gesamt'!D5:D300)</f>
        <v>Simmerath</v>
      </c>
      <c r="C21" s="133"/>
      <c r="D21" s="47"/>
      <c r="E21" s="132" t="str">
        <f>LOOKUP(E10,'[1]Gesamt'!A5:A300,'[1]Gesamt'!D5:D300)</f>
        <v>Bergkamen</v>
      </c>
      <c r="F21" s="133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3:U11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2</v>
      </c>
      <c r="B8" s="6">
        <v>601</v>
      </c>
      <c r="C8" s="2" t="str">
        <f>+VLOOKUP($B8,Gesamt!$A$5:$D$300,2,FALSE)</f>
        <v>Ricker</v>
      </c>
      <c r="D8" s="2" t="str">
        <f>+VLOOKUP($B8,Gesamt!$A$5:$D$300,3,FALSE)</f>
        <v>Sarah</v>
      </c>
      <c r="E8" s="1" t="str">
        <f>+VLOOKUP($B8,Gesamt!$A$5:$D$300,4,FALSE)</f>
        <v>Billerbeck</v>
      </c>
      <c r="F8" s="10" t="str">
        <f>+VLOOKUP($B8,Gesamt!$A$5:$F$300,5,FALSE)</f>
        <v>37,17</v>
      </c>
      <c r="G8" s="10" t="str">
        <f>+VLOOKUP($B8,Gesamt!$A$5:$G$300,6,FALSE)</f>
        <v>37,12</v>
      </c>
      <c r="H8" s="10" t="str">
        <f>+VLOOKUP($B8,Gesamt!$A$5:$H$300,7,FALSE)</f>
        <v>37,83</v>
      </c>
      <c r="I8" s="10" t="str">
        <f>+VLOOKUP($B8,Gesamt!$A$5:$I$300,8,FALSE)</f>
        <v>37,56</v>
      </c>
      <c r="J8" s="10" t="str">
        <f>+VLOOKUP($B8,Gesamt!$A$5:$Q$300,9,FALSE)</f>
        <v>39,39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(F8*$F$4+G8*$G$4+H8*$H$4+I8*$I$4+J8*$J$4+K8*$K$4+L8*$F$4+M8*$G$4+N8*$H$4+O8*$I$4+P8*$J$4+Q8*$J$4)</f>
        <v>189.07</v>
      </c>
      <c r="S8" s="8">
        <f>IF(R8&gt;0,R8*-1,-1000)</f>
        <v>-189.07</v>
      </c>
    </row>
    <row r="9" spans="1:19" ht="12.75">
      <c r="A9" s="1">
        <f>IF(R9&gt;0,RANK(S9,S:S),0)</f>
        <v>3</v>
      </c>
      <c r="B9" s="6">
        <v>602</v>
      </c>
      <c r="C9" s="2" t="str">
        <f>+VLOOKUP($B9,Gesamt!$A$5:$D$300,2,FALSE)</f>
        <v>Grützner</v>
      </c>
      <c r="D9" s="2" t="str">
        <f>+VLOOKUP($B9,Gesamt!$A$5:$D$300,3,FALSE)</f>
        <v>Lennox</v>
      </c>
      <c r="E9" s="1" t="str">
        <f>+VLOOKUP($B9,Gesamt!$A$5:$D$300,4,FALSE)</f>
        <v>Billerbeck</v>
      </c>
      <c r="F9" s="10" t="str">
        <f>+VLOOKUP($B9,Gesamt!$A$5:$F$300,5,FALSE)</f>
        <v>37,49</v>
      </c>
      <c r="G9" s="10" t="str">
        <f>+VLOOKUP($B9,Gesamt!$A$5:$G$300,6,FALSE)</f>
        <v>37,49</v>
      </c>
      <c r="H9" s="10" t="str">
        <f>+VLOOKUP($B9,Gesamt!$A$5:$H$300,7,FALSE)</f>
        <v>38,00</v>
      </c>
      <c r="I9" s="10" t="str">
        <f>+VLOOKUP($B9,Gesamt!$A$5:$I$300,8,FALSE)</f>
        <v>37,74</v>
      </c>
      <c r="J9" s="10" t="str">
        <f>+VLOOKUP($B9,Gesamt!$A$5:$Q$300,9,FALSE)</f>
        <v>39,18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(F9*$F$4+G9*$G$4+H9*$H$4+I9*$I$4+J9*$J$4+K9*$K$4+L9*$F$4+M9*$G$4+N9*$H$4+O9*$I$4+P9*$J$4+Q9*$J$4)</f>
        <v>189.9</v>
      </c>
      <c r="S9" s="8">
        <f>IF(R9&gt;0,R9*-1,-1000)</f>
        <v>-189.9</v>
      </c>
    </row>
    <row r="10" spans="1:19" ht="12.75">
      <c r="A10" s="1">
        <f>IF(R10&gt;0,RANK(S10,S:S),0)</f>
        <v>4</v>
      </c>
      <c r="B10" s="6">
        <v>603</v>
      </c>
      <c r="C10" s="2" t="str">
        <f>+VLOOKUP($B10,Gesamt!$A$5:$D$300,2,FALSE)</f>
        <v>Wetter</v>
      </c>
      <c r="D10" s="2" t="str">
        <f>+VLOOKUP($B10,Gesamt!$A$5:$D$300,3,FALSE)</f>
        <v>Stefanie</v>
      </c>
      <c r="E10" s="1" t="str">
        <f>+VLOOKUP($B10,Gesamt!$A$5:$D$300,4,FALSE)</f>
        <v>Billerbeck</v>
      </c>
      <c r="F10" s="10" t="str">
        <f>+VLOOKUP($B10,Gesamt!$A$5:$F$300,5,FALSE)</f>
        <v>42,20</v>
      </c>
      <c r="G10" s="10" t="str">
        <f>+VLOOKUP($B10,Gesamt!$A$5:$G$300,6,FALSE)</f>
        <v>37,09</v>
      </c>
      <c r="H10" s="10" t="str">
        <f>+VLOOKUP($B10,Gesamt!$A$5:$H$300,7,FALSE)</f>
        <v>37,76</v>
      </c>
      <c r="I10" s="10" t="str">
        <f>+VLOOKUP($B10,Gesamt!$A$5:$I$300,8,FALSE)</f>
        <v>39,09</v>
      </c>
      <c r="J10" s="10" t="str">
        <f>+VLOOKUP($B10,Gesamt!$A$5:$Q$300,9,FALSE)</f>
        <v>38,90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(F10*$F$4+G10*$G$4+H10*$H$4+I10*$I$4+J10*$J$4+K10*$K$4+L10*$F$4+M10*$G$4+N10*$H$4+O10*$I$4+P10*$J$4+Q10*$J$4)</f>
        <v>195.04</v>
      </c>
      <c r="S10" s="8">
        <f>IF(R10&gt;0,R10*-1,-1000)</f>
        <v>-195.04</v>
      </c>
    </row>
    <row r="11" spans="1:19" ht="12.75">
      <c r="A11" s="1">
        <f>IF(R11&gt;0,RANK(S11,S:S),0)</f>
        <v>1</v>
      </c>
      <c r="B11" s="6">
        <v>604</v>
      </c>
      <c r="C11" s="2" t="str">
        <f>+VLOOKUP($B11,Gesamt!$A$5:$D$300,2,FALSE)</f>
        <v>Gloe</v>
      </c>
      <c r="D11" s="2" t="str">
        <f>+VLOOKUP($B11,Gesamt!$A$5:$D$300,3,FALSE)</f>
        <v>Laura</v>
      </c>
      <c r="E11" s="1" t="str">
        <f>+VLOOKUP($B11,Gesamt!$A$5:$D$300,4,FALSE)</f>
        <v>Billerbeck</v>
      </c>
      <c r="F11" s="10" t="str">
        <f>+VLOOKUP($B11,Gesamt!$A$5:$F$300,5,FALSE)</f>
        <v>37,28</v>
      </c>
      <c r="G11" s="10" t="str">
        <f>+VLOOKUP($B11,Gesamt!$A$5:$G$300,6,FALSE)</f>
        <v>36,71</v>
      </c>
      <c r="H11" s="10" t="str">
        <f>+VLOOKUP($B11,Gesamt!$A$5:$H$300,7,FALSE)</f>
        <v>37,46</v>
      </c>
      <c r="I11" s="10" t="str">
        <f>+VLOOKUP($B11,Gesamt!$A$5:$I$300,8,FALSE)</f>
        <v>38,67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(F11*$F$4+G11*$G$4+H11*$H$4+I11*$I$4+J11*$J$4+K11*$K$4+L11*$F$4+M11*$G$4+N11*$H$4+O11*$I$4+P11*$J$4+Q11*$J$4)</f>
        <v>150.12</v>
      </c>
      <c r="S11" s="8">
        <f>IF(R11&gt;0,R11*-1,-1000)</f>
        <v>-150.12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36" t="s">
        <v>91</v>
      </c>
      <c r="D1" s="136"/>
      <c r="E1" s="136"/>
      <c r="F1" s="136"/>
      <c r="G1" s="136"/>
      <c r="H1" s="136"/>
    </row>
    <row r="2" spans="3:8" ht="15">
      <c r="C2" s="136"/>
      <c r="D2" s="136"/>
      <c r="E2" s="136"/>
      <c r="F2" s="136"/>
      <c r="G2" s="136"/>
      <c r="H2" s="136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+VLOOKUP($A5,Gesamt!$A$5:$D$300,2,FALSE)</f>
        <v>#N/A</v>
      </c>
      <c r="C5" s="14" t="e">
        <f>+VLOOKUP($A5,Gesamt!$A$5:$D$300,3,FALSE)</f>
        <v>#N/A</v>
      </c>
      <c r="D5" s="13" t="e">
        <f>+VLOOKUP($A5,Gesamt!$A$5:$D$300,4,FALSE)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+VLOOKUP($A6,Gesamt!$A$5:$D$300,2,FALSE)</f>
        <v>#N/A</v>
      </c>
      <c r="C6" s="14" t="e">
        <f>+VLOOKUP($A6,Gesamt!$A$5:$D$300,3,FALSE)</f>
        <v>#N/A</v>
      </c>
      <c r="D6" s="13" t="e">
        <f>+VLOOKUP($A6,Gesamt!$A$5:$D$300,4,FALSE)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+VLOOKUP($A7,Gesamt!$A$5:$D$300,2,FALSE)</f>
        <v>#N/A</v>
      </c>
      <c r="C7" s="14" t="e">
        <f>+VLOOKUP($A7,Gesamt!$A$5:$D$300,3,FALSE)</f>
        <v>#N/A</v>
      </c>
      <c r="D7" s="13" t="e">
        <f>+VLOOKUP($A7,Gesamt!$A$5:$D$300,4,FALSE)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+VLOOKUP($A8,Gesamt!$A$5:$D$300,2,FALSE)</f>
        <v>#N/A</v>
      </c>
      <c r="C8" s="14" t="e">
        <f>+VLOOKUP($A8,Gesamt!$A$5:$D$300,3,FALSE)</f>
        <v>#N/A</v>
      </c>
      <c r="D8" s="13" t="e">
        <f>+VLOOKUP($A8,Gesamt!$A$5:$D$300,4,FALSE)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+VLOOKUP($A9,Gesamt!$A$5:$D$300,2,FALSE)</f>
        <v>#N/A</v>
      </c>
      <c r="C9" s="14" t="e">
        <f>+VLOOKUP($A9,Gesamt!$A$5:$D$300,3,FALSE)</f>
        <v>#N/A</v>
      </c>
      <c r="D9" s="13" t="e">
        <f>+VLOOKUP($A9,Gesamt!$A$5:$D$300,4,FALSE)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+VLOOKUP($A10,Gesamt!$A$5:$D$300,2,FALSE)</f>
        <v>#N/A</v>
      </c>
      <c r="C10" s="14" t="e">
        <f>+VLOOKUP($A10,Gesamt!$A$5:$D$300,3,FALSE)</f>
        <v>#N/A</v>
      </c>
      <c r="D10" s="13" t="e">
        <f>+VLOOKUP($A10,Gesamt!$A$5:$D$300,4,FALSE)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+VLOOKUP($A11,Gesamt!$A$5:$D$300,2,FALSE)</f>
        <v>#N/A</v>
      </c>
      <c r="C11" s="14" t="e">
        <f>+VLOOKUP($A11,Gesamt!$A$5:$D$300,3,FALSE)</f>
        <v>#N/A</v>
      </c>
      <c r="D11" s="13" t="e">
        <f>+VLOOKUP($A11,Gesamt!$A$5:$D$300,4,FALSE)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+VLOOKUP($A12,Gesamt!$A$5:$D$300,2,FALSE)</f>
        <v>#N/A</v>
      </c>
      <c r="C12" s="14" t="e">
        <f>+VLOOKUP($A12,Gesamt!$A$5:$D$300,3,FALSE)</f>
        <v>#N/A</v>
      </c>
      <c r="D12" s="13" t="e">
        <f>+VLOOKUP($A12,Gesamt!$A$5:$D$300,4,FALSE)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+VLOOKUP($A13,Gesamt!$A$5:$D$300,2,FALSE)</f>
        <v>#N/A</v>
      </c>
      <c r="C13" s="14" t="e">
        <f>+VLOOKUP($A13,Gesamt!$A$5:$D$300,3,FALSE)</f>
        <v>#N/A</v>
      </c>
      <c r="D13" s="13" t="e">
        <f>+VLOOKUP($A13,Gesamt!$A$5:$D$300,4,FALSE)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+VLOOKUP($A14,Gesamt!$A$5:$D$300,2,FALSE)</f>
        <v>#N/A</v>
      </c>
      <c r="C14" s="14" t="e">
        <f>+VLOOKUP($A14,Gesamt!$A$5:$D$300,3,FALSE)</f>
        <v>#N/A</v>
      </c>
      <c r="D14" s="13" t="e">
        <f>+VLOOKUP($A14,Gesamt!$A$5:$D$300,4,FALSE)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+VLOOKUP($A15,Gesamt!$A$5:$D$300,2,FALSE)</f>
        <v>#N/A</v>
      </c>
      <c r="C15" s="14" t="e">
        <f>+VLOOKUP($A15,Gesamt!$A$5:$D$300,3,FALSE)</f>
        <v>#N/A</v>
      </c>
      <c r="D15" s="13" t="e">
        <f>+VLOOKUP($A15,Gesamt!$A$5:$D$300,4,FALSE)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+VLOOKUP($A16,Gesamt!$A$5:$D$300,2,FALSE)</f>
        <v>#N/A</v>
      </c>
      <c r="C16" s="14" t="e">
        <f>+VLOOKUP($A16,Gesamt!$A$5:$D$300,3,FALSE)</f>
        <v>#N/A</v>
      </c>
      <c r="D16" s="13" t="e">
        <f>+VLOOKUP($A16,Gesamt!$A$5:$D$300,4,FALSE)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+VLOOKUP($A17,Gesamt!$A$5:$D$300,2,FALSE)</f>
        <v>#N/A</v>
      </c>
      <c r="C17" s="14" t="e">
        <f>+VLOOKUP($A17,Gesamt!$A$5:$D$300,3,FALSE)</f>
        <v>#N/A</v>
      </c>
      <c r="D17" s="13" t="e">
        <f>+VLOOKUP($A17,Gesamt!$A$5:$D$300,4,FALSE)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+VLOOKUP($A18,Gesamt!$A$5:$D$300,2,FALSE)</f>
        <v>#N/A</v>
      </c>
      <c r="C18" s="14" t="e">
        <f>+VLOOKUP($A18,Gesamt!$A$5:$D$300,3,FALSE)</f>
        <v>#N/A</v>
      </c>
      <c r="D18" s="13" t="e">
        <f>+VLOOKUP($A18,Gesamt!$A$5:$D$300,4,FALSE)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+VLOOKUP($A19,Gesamt!$A$5:$D$300,2,FALSE)</f>
        <v>#N/A</v>
      </c>
      <c r="C19" s="14" t="e">
        <f>+VLOOKUP($A19,Gesamt!$A$5:$D$300,3,FALSE)</f>
        <v>#N/A</v>
      </c>
      <c r="D19" s="13" t="e">
        <f>+VLOOKUP($A19,Gesamt!$A$5:$D$300,4,FALSE)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+VLOOKUP($A20,Gesamt!$A$5:$D$300,2,FALSE)</f>
        <v>#N/A</v>
      </c>
      <c r="C20" s="14" t="e">
        <f>+VLOOKUP($A20,Gesamt!$A$5:$D$300,3,FALSE)</f>
        <v>#N/A</v>
      </c>
      <c r="D20" s="13" t="e">
        <f>+VLOOKUP($A20,Gesamt!$A$5:$D$300,4,FALSE)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+VLOOKUP($A21,Gesamt!$A$5:$D$300,2,FALSE)</f>
        <v>#N/A</v>
      </c>
      <c r="C21" s="14" t="e">
        <f>+VLOOKUP($A21,Gesamt!$A$5:$D$300,3,FALSE)</f>
        <v>#N/A</v>
      </c>
      <c r="D21" s="13" t="e">
        <f>+VLOOKUP($A21,Gesamt!$A$5:$D$300,4,FALSE)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+VLOOKUP($A22,Gesamt!$A$5:$D$300,2,FALSE)</f>
        <v>#N/A</v>
      </c>
      <c r="C22" s="14" t="e">
        <f>+VLOOKUP($A22,Gesamt!$A$5:$D$300,3,FALSE)</f>
        <v>#N/A</v>
      </c>
      <c r="D22" s="13" t="e">
        <f>+VLOOKUP($A22,Gesamt!$A$5:$D$300,4,FALSE)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+VLOOKUP($A23,Gesamt!$A$5:$D$300,2,FALSE)</f>
        <v>#N/A</v>
      </c>
      <c r="C23" s="14" t="e">
        <f>+VLOOKUP($A23,Gesamt!$A$5:$D$300,3,FALSE)</f>
        <v>#N/A</v>
      </c>
      <c r="D23" s="13" t="e">
        <f>+VLOOKUP($A23,Gesamt!$A$5:$D$300,4,FALSE)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+VLOOKUP($A24,Gesamt!$A$5:$D$300,2,FALSE)</f>
        <v>#N/A</v>
      </c>
      <c r="C24" s="14" t="e">
        <f>+VLOOKUP($A24,Gesamt!$A$5:$D$300,3,FALSE)</f>
        <v>#N/A</v>
      </c>
      <c r="D24" s="13" t="e">
        <f>+VLOOKUP($A24,Gesamt!$A$5:$D$300,4,FALSE)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+VLOOKUP($A25,Gesamt!$A$5:$D$300,2,FALSE)</f>
        <v>#N/A</v>
      </c>
      <c r="C25" s="14" t="e">
        <f>+VLOOKUP($A25,Gesamt!$A$5:$D$300,3,FALSE)</f>
        <v>#N/A</v>
      </c>
      <c r="D25" s="13" t="e">
        <f>+VLOOKUP($A25,Gesamt!$A$5:$D$300,4,FALSE)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+VLOOKUP($A26,Gesamt!$A$5:$D$300,2,FALSE)</f>
        <v>#N/A</v>
      </c>
      <c r="C26" s="14" t="e">
        <f>+VLOOKUP($A26,Gesamt!$A$5:$D$300,3,FALSE)</f>
        <v>#N/A</v>
      </c>
      <c r="D26" s="13" t="e">
        <f>+VLOOKUP($A26,Gesamt!$A$5:$D$300,4,FALSE)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+VLOOKUP($A27,Gesamt!$A$5:$D$300,2,FALSE)</f>
        <v>#N/A</v>
      </c>
      <c r="C27" s="14" t="e">
        <f>+VLOOKUP($A27,Gesamt!$A$5:$D$300,3,FALSE)</f>
        <v>#N/A</v>
      </c>
      <c r="D27" s="13" t="e">
        <f>+VLOOKUP($A27,Gesamt!$A$5:$D$300,4,FALSE)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+VLOOKUP($A28,Gesamt!$A$5:$D$300,2,FALSE)</f>
        <v>#N/A</v>
      </c>
      <c r="C28" s="14" t="e">
        <f>+VLOOKUP($A28,Gesamt!$A$5:$D$300,3,FALSE)</f>
        <v>#N/A</v>
      </c>
      <c r="D28" s="13" t="e">
        <f>+VLOOKUP($A28,Gesamt!$A$5:$D$300,4,FALSE)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+VLOOKUP($A29,Gesamt!$A$5:$D$300,2,FALSE)</f>
        <v>#N/A</v>
      </c>
      <c r="C29" s="14" t="e">
        <f>+VLOOKUP($A29,Gesamt!$A$5:$D$300,3,FALSE)</f>
        <v>#N/A</v>
      </c>
      <c r="D29" s="13" t="e">
        <f>+VLOOKUP($A29,Gesamt!$A$5:$D$300,4,FALSE)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+VLOOKUP($A30,Gesamt!$A$5:$D$300,2,FALSE)</f>
        <v>#N/A</v>
      </c>
      <c r="C30" s="14" t="e">
        <f>+VLOOKUP($A30,Gesamt!$A$5:$D$300,3,FALSE)</f>
        <v>#N/A</v>
      </c>
      <c r="D30" s="13" t="e">
        <f>+VLOOKUP($A30,Gesamt!$A$5:$D$300,4,FALSE)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+VLOOKUP($A31,Gesamt!$A$5:$D$300,2,FALSE)</f>
        <v>#N/A</v>
      </c>
      <c r="C31" s="14" t="e">
        <f>+VLOOKUP($A31,Gesamt!$A$5:$D$300,3,FALSE)</f>
        <v>#N/A</v>
      </c>
      <c r="D31" s="13" t="e">
        <f>+VLOOKUP($A31,Gesamt!$A$5:$D$300,4,FALSE)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+VLOOKUP($A32,Gesamt!$A$5:$D$300,2,FALSE)</f>
        <v>#N/A</v>
      </c>
      <c r="C32" s="14" t="e">
        <f>+VLOOKUP($A32,Gesamt!$A$5:$D$300,3,FALSE)</f>
        <v>#N/A</v>
      </c>
      <c r="D32" s="13" t="e">
        <f>+VLOOKUP($A32,Gesamt!$A$5:$D$300,4,FALSE)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+VLOOKUP($A33,Gesamt!$A$5:$D$300,2,FALSE)</f>
        <v>#N/A</v>
      </c>
      <c r="C33" s="14" t="e">
        <f>+VLOOKUP($A33,Gesamt!$A$5:$D$300,3,FALSE)</f>
        <v>#N/A</v>
      </c>
      <c r="D33" s="13" t="e">
        <f>+VLOOKUP($A33,Gesamt!$A$5:$D$300,4,FALSE)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+VLOOKUP($A34,Gesamt!$A$5:$D$300,2,FALSE)</f>
        <v>#N/A</v>
      </c>
      <c r="C34" s="14" t="e">
        <f>+VLOOKUP($A34,Gesamt!$A$5:$D$300,3,FALSE)</f>
        <v>#N/A</v>
      </c>
      <c r="D34" s="13" t="e">
        <f>+VLOOKUP($A34,Gesamt!$A$5:$D$300,4,FALSE)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+VLOOKUP($A35,Gesamt!$A$5:$D$300,2,FALSE)</f>
        <v>#N/A</v>
      </c>
      <c r="C35" s="14" t="e">
        <f>+VLOOKUP($A35,Gesamt!$A$5:$D$300,3,FALSE)</f>
        <v>#N/A</v>
      </c>
      <c r="D35" s="13" t="e">
        <f>+VLOOKUP($A35,Gesamt!$A$5:$D$300,4,FALSE)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+VLOOKUP($A36,Gesamt!$A$5:$D$300,2,FALSE)</f>
        <v>#N/A</v>
      </c>
      <c r="C36" s="14" t="e">
        <f>+VLOOKUP($A36,Gesamt!$A$5:$D$300,3,FALSE)</f>
        <v>#N/A</v>
      </c>
      <c r="D36" s="13" t="e">
        <f>+VLOOKUP($A36,Gesamt!$A$5:$D$300,4,FALSE)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+VLOOKUP($A37,Gesamt!$A$5:$D$300,2,FALSE)</f>
        <v>#N/A</v>
      </c>
      <c r="C37" s="14" t="e">
        <f>+VLOOKUP($A37,Gesamt!$A$5:$D$300,3,FALSE)</f>
        <v>#N/A</v>
      </c>
      <c r="D37" s="13" t="e">
        <f>+VLOOKUP($A37,Gesamt!$A$5:$D$300,4,FALSE)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+VLOOKUP($A38,Gesamt!$A$5:$D$300,2,FALSE)</f>
        <v>#N/A</v>
      </c>
      <c r="C38" s="14" t="e">
        <f>+VLOOKUP($A38,Gesamt!$A$5:$D$300,3,FALSE)</f>
        <v>#N/A</v>
      </c>
      <c r="D38" s="13" t="e">
        <f>+VLOOKUP($A38,Gesamt!$A$5:$D$300,4,FALSE)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+VLOOKUP($A39,Gesamt!$A$5:$D$300,2,FALSE)</f>
        <v>#N/A</v>
      </c>
      <c r="C39" s="14" t="e">
        <f>+VLOOKUP($A39,Gesamt!$A$5:$D$300,3,FALSE)</f>
        <v>#N/A</v>
      </c>
      <c r="D39" s="13" t="e">
        <f>+VLOOKUP($A39,Gesamt!$A$5:$D$300,4,FALSE)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+VLOOKUP($A40,Gesamt!$A$5:$D$300,2,FALSE)</f>
        <v>#N/A</v>
      </c>
      <c r="C40" s="14" t="e">
        <f>+VLOOKUP($A40,Gesamt!$A$5:$D$300,3,FALSE)</f>
        <v>#N/A</v>
      </c>
      <c r="D40" s="13" t="e">
        <f>+VLOOKUP($A40,Gesamt!$A$5:$D$300,4,FALSE)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+VLOOKUP($A41,Gesamt!$A$5:$D$300,2,FALSE)</f>
        <v>#N/A</v>
      </c>
      <c r="C41" s="14" t="e">
        <f>+VLOOKUP($A41,Gesamt!$A$5:$D$300,3,FALSE)</f>
        <v>#N/A</v>
      </c>
      <c r="D41" s="13" t="e">
        <f>+VLOOKUP($A41,Gesamt!$A$5:$D$300,4,FALSE)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+VLOOKUP($A42,Gesamt!$A$5:$D$300,2,FALSE)</f>
        <v>#N/A</v>
      </c>
      <c r="C42" s="14" t="e">
        <f>+VLOOKUP($A42,Gesamt!$A$5:$D$300,3,FALSE)</f>
        <v>#N/A</v>
      </c>
      <c r="D42" s="13" t="e">
        <f>+VLOOKUP($A42,Gesamt!$A$5:$D$300,4,FALSE)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+VLOOKUP($A43,Gesamt!$A$5:$D$300,2,FALSE)</f>
        <v>#N/A</v>
      </c>
      <c r="C43" s="14" t="e">
        <f>+VLOOKUP($A43,Gesamt!$A$5:$D$300,3,FALSE)</f>
        <v>#N/A</v>
      </c>
      <c r="D43" s="13" t="e">
        <f>+VLOOKUP($A43,Gesamt!$A$5:$D$300,4,FALSE)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+VLOOKUP($A44,Gesamt!$A$5:$D$300,2,FALSE)</f>
        <v>#N/A</v>
      </c>
      <c r="C44" s="14" t="e">
        <f>+VLOOKUP($A44,Gesamt!$A$5:$D$300,3,FALSE)</f>
        <v>#N/A</v>
      </c>
      <c r="D44" s="13" t="e">
        <f>+VLOOKUP($A44,Gesamt!$A$5:$D$300,4,FALSE)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+VLOOKUP($A45,Gesamt!$A$5:$D$300,2,FALSE)</f>
        <v>#N/A</v>
      </c>
      <c r="C45" s="14" t="e">
        <f>+VLOOKUP($A45,Gesamt!$A$5:$D$300,3,FALSE)</f>
        <v>#N/A</v>
      </c>
      <c r="D45" s="13" t="e">
        <f>+VLOOKUP($A45,Gesamt!$A$5:$D$300,4,FALSE)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+VLOOKUP($A46,Gesamt!$A$5:$D$300,2,FALSE)</f>
        <v>#N/A</v>
      </c>
      <c r="C46" s="14" t="e">
        <f>+VLOOKUP($A46,Gesamt!$A$5:$D$300,3,FALSE)</f>
        <v>#N/A</v>
      </c>
      <c r="D46" s="13" t="e">
        <f>+VLOOKUP($A46,Gesamt!$A$5:$D$300,4,FALSE)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+VLOOKUP($A47,Gesamt!$A$5:$D$300,2,FALSE)</f>
        <v>#N/A</v>
      </c>
      <c r="C47" s="14" t="e">
        <f>+VLOOKUP($A47,Gesamt!$A$5:$D$300,3,FALSE)</f>
        <v>#N/A</v>
      </c>
      <c r="D47" s="13" t="e">
        <f>+VLOOKUP($A47,Gesamt!$A$5:$D$300,4,FALSE)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+VLOOKUP($A48,Gesamt!$A$5:$D$300,2,FALSE)</f>
        <v>#N/A</v>
      </c>
      <c r="C48" s="14" t="e">
        <f>+VLOOKUP($A48,Gesamt!$A$5:$D$300,3,FALSE)</f>
        <v>#N/A</v>
      </c>
      <c r="D48" s="13" t="e">
        <f>+VLOOKUP($A48,Gesamt!$A$5:$D$300,4,FALSE)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+VLOOKUP($A49,Gesamt!$A$5:$D$300,2,FALSE)</f>
        <v>#N/A</v>
      </c>
      <c r="C49" s="14" t="e">
        <f>+VLOOKUP($A49,Gesamt!$A$5:$D$300,3,FALSE)</f>
        <v>#N/A</v>
      </c>
      <c r="D49" s="13" t="e">
        <f>+VLOOKUP($A49,Gesamt!$A$5:$D$300,4,FALSE)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+VLOOKUP($A50,Gesamt!$A$5:$D$300,2,FALSE)</f>
        <v>#N/A</v>
      </c>
      <c r="C50" s="14" t="e">
        <f>+VLOOKUP($A50,Gesamt!$A$5:$D$300,3,FALSE)</f>
        <v>#N/A</v>
      </c>
      <c r="D50" s="13" t="e">
        <f>+VLOOKUP($A50,Gesamt!$A$5:$D$300,4,FALSE)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+VLOOKUP($A51,Gesamt!$A$5:$D$300,2,FALSE)</f>
        <v>#N/A</v>
      </c>
      <c r="C51" s="14" t="e">
        <f>+VLOOKUP($A51,Gesamt!$A$5:$D$300,3,FALSE)</f>
        <v>#N/A</v>
      </c>
      <c r="D51" s="13" t="e">
        <f>+VLOOKUP($A51,Gesamt!$A$5:$D$300,4,FALSE)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+VLOOKUP($A52,Gesamt!$A$5:$D$300,2,FALSE)</f>
        <v>#N/A</v>
      </c>
      <c r="C52" s="14" t="e">
        <f>+VLOOKUP($A52,Gesamt!$A$5:$D$300,3,FALSE)</f>
        <v>#N/A</v>
      </c>
      <c r="D52" s="13" t="e">
        <f>+VLOOKUP($A52,Gesamt!$A$5:$D$300,4,FALSE)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+VLOOKUP($A53,Gesamt!$A$5:$D$300,2,FALSE)</f>
        <v>#N/A</v>
      </c>
      <c r="C53" s="14" t="e">
        <f>+VLOOKUP($A53,Gesamt!$A$5:$D$300,3,FALSE)</f>
        <v>#N/A</v>
      </c>
      <c r="D53" s="13" t="e">
        <f>+VLOOKUP($A53,Gesamt!$A$5:$D$300,4,FALSE)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+VLOOKUP($A54,Gesamt!$A$5:$D$300,2,FALSE)</f>
        <v>#N/A</v>
      </c>
      <c r="C54" s="14" t="e">
        <f>+VLOOKUP($A54,Gesamt!$A$5:$D$300,3,FALSE)</f>
        <v>#N/A</v>
      </c>
      <c r="D54" s="13" t="e">
        <f>+VLOOKUP($A54,Gesamt!$A$5:$D$300,4,FALSE)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+VLOOKUP($A55,Gesamt!$A$5:$D$300,2,FALSE)</f>
        <v>#N/A</v>
      </c>
      <c r="C55" s="14" t="e">
        <f>+VLOOKUP($A55,Gesamt!$A$5:$D$300,3,FALSE)</f>
        <v>#N/A</v>
      </c>
      <c r="D55" s="13" t="e">
        <f>+VLOOKUP($A55,Gesamt!$A$5:$D$300,4,FALSE)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+VLOOKUP($A56,Gesamt!$A$5:$D$300,2,FALSE)</f>
        <v>#N/A</v>
      </c>
      <c r="C56" s="14" t="e">
        <f>+VLOOKUP($A56,Gesamt!$A$5:$D$300,3,FALSE)</f>
        <v>#N/A</v>
      </c>
      <c r="D56" s="13" t="e">
        <f>+VLOOKUP($A56,Gesamt!$A$5:$D$300,4,FALSE)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+VLOOKUP($A57,Gesamt!$A$5:$D$300,2,FALSE)</f>
        <v>#N/A</v>
      </c>
      <c r="C57" s="14" t="e">
        <f>+VLOOKUP($A57,Gesamt!$A$5:$D$300,3,FALSE)</f>
        <v>#N/A</v>
      </c>
      <c r="D57" s="13" t="e">
        <f>+VLOOKUP($A57,Gesamt!$A$5:$D$300,4,FALSE)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+VLOOKUP($A58,Gesamt!$A$5:$D$300,2,FALSE)</f>
        <v>#N/A</v>
      </c>
      <c r="C58" s="14" t="e">
        <f>+VLOOKUP($A58,Gesamt!$A$5:$D$300,3,FALSE)</f>
        <v>#N/A</v>
      </c>
      <c r="D58" s="13" t="e">
        <f>+VLOOKUP($A58,Gesamt!$A$5:$D$300,4,FALSE)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+VLOOKUP($A59,Gesamt!$A$5:$D$300,2,FALSE)</f>
        <v>#N/A</v>
      </c>
      <c r="C59" s="14" t="e">
        <f>+VLOOKUP($A59,Gesamt!$A$5:$D$300,3,FALSE)</f>
        <v>#N/A</v>
      </c>
      <c r="D59" s="13" t="e">
        <f>+VLOOKUP($A59,Gesamt!$A$5:$D$300,4,FALSE)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+VLOOKUP($A60,Gesamt!$A$5:$D$300,2,FALSE)</f>
        <v>#N/A</v>
      </c>
      <c r="C60" s="14" t="e">
        <f>+VLOOKUP($A60,Gesamt!$A$5:$D$300,3,FALSE)</f>
        <v>#N/A</v>
      </c>
      <c r="D60" s="13" t="e">
        <f>+VLOOKUP($A60,Gesamt!$A$5:$D$300,4,FALSE)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+VLOOKUP($A61,Gesamt!$A$5:$D$300,2,FALSE)</f>
        <v>#N/A</v>
      </c>
      <c r="C61" s="14" t="e">
        <f>+VLOOKUP($A61,Gesamt!$A$5:$D$300,3,FALSE)</f>
        <v>#N/A</v>
      </c>
      <c r="D61" s="13" t="e">
        <f>+VLOOKUP($A61,Gesamt!$A$5:$D$300,4,FALSE)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+VLOOKUP($A62,Gesamt!$A$5:$D$300,2,FALSE)</f>
        <v>#N/A</v>
      </c>
      <c r="C62" s="14" t="e">
        <f>+VLOOKUP($A62,Gesamt!$A$5:$D$300,3,FALSE)</f>
        <v>#N/A</v>
      </c>
      <c r="D62" s="13" t="e">
        <f>+VLOOKUP($A62,Gesamt!$A$5:$D$300,4,FALSE)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+VLOOKUP($A63,Gesamt!$A$5:$D$300,2,FALSE)</f>
        <v>#N/A</v>
      </c>
      <c r="C63" s="14" t="e">
        <f>+VLOOKUP($A63,Gesamt!$A$5:$D$300,3,FALSE)</f>
        <v>#N/A</v>
      </c>
      <c r="D63" s="13" t="e">
        <f>+VLOOKUP($A63,Gesamt!$A$5:$D$300,4,FALSE)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+VLOOKUP($A64,Gesamt!$A$5:$D$300,2,FALSE)</f>
        <v>#N/A</v>
      </c>
      <c r="C64" s="14" t="e">
        <f>+VLOOKUP($A64,Gesamt!$A$5:$D$300,3,FALSE)</f>
        <v>#N/A</v>
      </c>
      <c r="D64" s="13" t="e">
        <f>+VLOOKUP($A64,Gesamt!$A$5:$D$300,4,FALSE)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+VLOOKUP($A65,Gesamt!$A$5:$D$300,2,FALSE)</f>
        <v>#N/A</v>
      </c>
      <c r="C65" s="14" t="e">
        <f>+VLOOKUP($A65,Gesamt!$A$5:$D$300,3,FALSE)</f>
        <v>#N/A</v>
      </c>
      <c r="D65" s="13" t="e">
        <f>+VLOOKUP($A65,Gesamt!$A$5:$D$300,4,FALSE)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+VLOOKUP($A66,Gesamt!$A$5:$D$300,2,FALSE)</f>
        <v>#N/A</v>
      </c>
      <c r="C66" s="14" t="e">
        <f>+VLOOKUP($A66,Gesamt!$A$5:$D$300,3,FALSE)</f>
        <v>#N/A</v>
      </c>
      <c r="D66" s="13" t="e">
        <f>+VLOOKUP($A66,Gesamt!$A$5:$D$300,4,FALSE)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+VLOOKUP($A67,Gesamt!$A$5:$D$300,2,FALSE)</f>
        <v>#N/A</v>
      </c>
      <c r="C67" s="14" t="e">
        <f>+VLOOKUP($A67,Gesamt!$A$5:$D$300,3,FALSE)</f>
        <v>#N/A</v>
      </c>
      <c r="D67" s="13" t="e">
        <f>+VLOOKUP($A67,Gesamt!$A$5:$D$300,4,FALSE)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+VLOOKUP($A68,Gesamt!$A$5:$D$300,2,FALSE)</f>
        <v>#N/A</v>
      </c>
      <c r="C68" s="14" t="e">
        <f>+VLOOKUP($A68,Gesamt!$A$5:$D$300,3,FALSE)</f>
        <v>#N/A</v>
      </c>
      <c r="D68" s="13" t="e">
        <f>+VLOOKUP($A68,Gesamt!$A$5:$D$300,4,FALSE)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+VLOOKUP($A69,Gesamt!$A$5:$D$300,2,FALSE)</f>
        <v>#N/A</v>
      </c>
      <c r="C69" s="14" t="e">
        <f>+VLOOKUP($A69,Gesamt!$A$5:$D$300,3,FALSE)</f>
        <v>#N/A</v>
      </c>
      <c r="D69" s="13" t="e">
        <f>+VLOOKUP($A69,Gesamt!$A$5:$D$300,4,FALSE)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+VLOOKUP($A70,Gesamt!$A$5:$D$300,2,FALSE)</f>
        <v>#N/A</v>
      </c>
      <c r="C70" s="14" t="e">
        <f>+VLOOKUP($A70,Gesamt!$A$5:$D$300,3,FALSE)</f>
        <v>#N/A</v>
      </c>
      <c r="D70" s="13" t="e">
        <f>+VLOOKUP($A70,Gesamt!$A$5:$D$300,4,FALSE)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+VLOOKUP($A71,Gesamt!$A$5:$D$300,2,FALSE)</f>
        <v>#N/A</v>
      </c>
      <c r="C71" s="14" t="e">
        <f>+VLOOKUP($A71,Gesamt!$A$5:$D$300,3,FALSE)</f>
        <v>#N/A</v>
      </c>
      <c r="D71" s="13" t="e">
        <f>+VLOOKUP($A71,Gesamt!$A$5:$D$300,4,FALSE)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+VLOOKUP($A72,Gesamt!$A$5:$D$300,2,FALSE)</f>
        <v>#N/A</v>
      </c>
      <c r="C72" s="14" t="e">
        <f>+VLOOKUP($A72,Gesamt!$A$5:$D$300,3,FALSE)</f>
        <v>#N/A</v>
      </c>
      <c r="D72" s="13" t="e">
        <f>+VLOOKUP($A72,Gesamt!$A$5:$D$300,4,FALSE)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+VLOOKUP($A73,Gesamt!$A$5:$D$300,2,FALSE)</f>
        <v>#N/A</v>
      </c>
      <c r="C73" s="14" t="e">
        <f>+VLOOKUP($A73,Gesamt!$A$5:$D$300,3,FALSE)</f>
        <v>#N/A</v>
      </c>
      <c r="D73" s="13" t="e">
        <f>+VLOOKUP($A73,Gesamt!$A$5:$D$300,4,FALSE)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+VLOOKUP($A74,Gesamt!$A$5:$D$300,2,FALSE)</f>
        <v>#N/A</v>
      </c>
      <c r="C74" s="14" t="e">
        <f>+VLOOKUP($A74,Gesamt!$A$5:$D$300,3,FALSE)</f>
        <v>#N/A</v>
      </c>
      <c r="D74" s="13" t="e">
        <f>+VLOOKUP($A74,Gesamt!$A$5:$D$300,4,FALSE)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+VLOOKUP($A75,Gesamt!$A$5:$D$300,2,FALSE)</f>
        <v>#N/A</v>
      </c>
      <c r="C75" s="14" t="e">
        <f>+VLOOKUP($A75,Gesamt!$A$5:$D$300,3,FALSE)</f>
        <v>#N/A</v>
      </c>
      <c r="D75" s="13" t="e">
        <f>+VLOOKUP($A75,Gesamt!$A$5:$D$300,4,FALSE)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+VLOOKUP($A76,Gesamt!$A$5:$D$300,2,FALSE)</f>
        <v>#N/A</v>
      </c>
      <c r="C76" s="14" t="e">
        <f>+VLOOKUP($A76,Gesamt!$A$5:$D$300,3,FALSE)</f>
        <v>#N/A</v>
      </c>
      <c r="D76" s="13" t="e">
        <f>+VLOOKUP($A76,Gesamt!$A$5:$D$300,4,FALSE)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+VLOOKUP($A77,Gesamt!$A$5:$D$300,2,FALSE)</f>
        <v>#N/A</v>
      </c>
      <c r="C77" s="14" t="e">
        <f>+VLOOKUP($A77,Gesamt!$A$5:$D$300,3,FALSE)</f>
        <v>#N/A</v>
      </c>
      <c r="D77" s="13" t="e">
        <f>+VLOOKUP($A77,Gesamt!$A$5:$D$300,4,FALSE)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+VLOOKUP($A78,Gesamt!$A$5:$D$300,2,FALSE)</f>
        <v>#N/A</v>
      </c>
      <c r="C78" s="14" t="e">
        <f>+VLOOKUP($A78,Gesamt!$A$5:$D$300,3,FALSE)</f>
        <v>#N/A</v>
      </c>
      <c r="D78" s="13" t="e">
        <f>+VLOOKUP($A78,Gesamt!$A$5:$D$300,4,FALSE)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+VLOOKUP($A79,Gesamt!$A$5:$D$300,2,FALSE)</f>
        <v>#N/A</v>
      </c>
      <c r="C79" s="14" t="e">
        <f>+VLOOKUP($A79,Gesamt!$A$5:$D$300,3,FALSE)</f>
        <v>#N/A</v>
      </c>
      <c r="D79" s="13" t="e">
        <f>+VLOOKUP($A79,Gesamt!$A$5:$D$300,4,FALSE)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+VLOOKUP($A80,Gesamt!$A$5:$D$300,2,FALSE)</f>
        <v>#N/A</v>
      </c>
      <c r="C80" s="14" t="e">
        <f>+VLOOKUP($A80,Gesamt!$A$5:$D$300,3,FALSE)</f>
        <v>#N/A</v>
      </c>
      <c r="D80" s="13" t="e">
        <f>+VLOOKUP($A80,Gesamt!$A$5:$D$300,4,FALSE)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+VLOOKUP($A81,Gesamt!$A$5:$D$300,2,FALSE)</f>
        <v>#N/A</v>
      </c>
      <c r="C81" s="14" t="e">
        <f>+VLOOKUP($A81,Gesamt!$A$5:$D$300,3,FALSE)</f>
        <v>#N/A</v>
      </c>
      <c r="D81" s="13" t="e">
        <f>+VLOOKUP($A81,Gesamt!$A$5:$D$300,4,FALSE)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+VLOOKUP($A82,Gesamt!$A$5:$D$300,2,FALSE)</f>
        <v>#N/A</v>
      </c>
      <c r="C82" s="14" t="e">
        <f>+VLOOKUP($A82,Gesamt!$A$5:$D$300,3,FALSE)</f>
        <v>#N/A</v>
      </c>
      <c r="D82" s="13" t="e">
        <f>+VLOOKUP($A82,Gesamt!$A$5:$D$300,4,FALSE)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+VLOOKUP($A83,Gesamt!$A$5:$D$300,2,FALSE)</f>
        <v>#N/A</v>
      </c>
      <c r="C83" s="14" t="e">
        <f>+VLOOKUP($A83,Gesamt!$A$5:$D$300,3,FALSE)</f>
        <v>#N/A</v>
      </c>
      <c r="D83" s="13" t="e">
        <f>+VLOOKUP($A83,Gesamt!$A$5:$D$300,4,FALSE)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+VLOOKUP($A84,Gesamt!$A$5:$D$300,2,FALSE)</f>
        <v>#N/A</v>
      </c>
      <c r="C84" s="14" t="e">
        <f>+VLOOKUP($A84,Gesamt!$A$5:$D$300,3,FALSE)</f>
        <v>#N/A</v>
      </c>
      <c r="D84" s="13" t="e">
        <f>+VLOOKUP($A84,Gesamt!$A$5:$D$300,4,FALSE)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+VLOOKUP($A85,Gesamt!$A$5:$D$300,2,FALSE)</f>
        <v>#N/A</v>
      </c>
      <c r="C85" s="14" t="e">
        <f>+VLOOKUP($A85,Gesamt!$A$5:$D$300,3,FALSE)</f>
        <v>#N/A</v>
      </c>
      <c r="D85" s="13" t="e">
        <f>+VLOOKUP($A85,Gesamt!$A$5:$D$300,4,FALSE)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+VLOOKUP($A86,Gesamt!$A$5:$D$300,2,FALSE)</f>
        <v>#N/A</v>
      </c>
      <c r="C86" s="14" t="e">
        <f>+VLOOKUP($A86,Gesamt!$A$5:$D$300,3,FALSE)</f>
        <v>#N/A</v>
      </c>
      <c r="D86" s="13" t="e">
        <f>+VLOOKUP($A86,Gesamt!$A$5:$D$300,4,FALSE)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+VLOOKUP($A87,Gesamt!$A$5:$D$300,2,FALSE)</f>
        <v>#N/A</v>
      </c>
      <c r="C87" s="14" t="e">
        <f>+VLOOKUP($A87,Gesamt!$A$5:$D$300,3,FALSE)</f>
        <v>#N/A</v>
      </c>
      <c r="D87" s="13" t="e">
        <f>+VLOOKUP($A87,Gesamt!$A$5:$D$300,4,FALSE)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+VLOOKUP($A88,Gesamt!$A$5:$D$300,2,FALSE)</f>
        <v>#N/A</v>
      </c>
      <c r="C88" s="14" t="e">
        <f>+VLOOKUP($A88,Gesamt!$A$5:$D$300,3,FALSE)</f>
        <v>#N/A</v>
      </c>
      <c r="D88" s="13" t="e">
        <f>+VLOOKUP($A88,Gesamt!$A$5:$D$300,4,FALSE)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+VLOOKUP($A89,Gesamt!$A$5:$D$300,2,FALSE)</f>
        <v>#N/A</v>
      </c>
      <c r="C89" s="14" t="e">
        <f>+VLOOKUP($A89,Gesamt!$A$5:$D$300,3,FALSE)</f>
        <v>#N/A</v>
      </c>
      <c r="D89" s="13" t="e">
        <f>+VLOOKUP($A89,Gesamt!$A$5:$D$300,4,FALSE)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+VLOOKUP($A90,Gesamt!$A$5:$D$300,2,FALSE)</f>
        <v>#N/A</v>
      </c>
      <c r="C90" s="14" t="e">
        <f>+VLOOKUP($A90,Gesamt!$A$5:$D$300,3,FALSE)</f>
        <v>#N/A</v>
      </c>
      <c r="D90" s="13" t="e">
        <f>+VLOOKUP($A90,Gesamt!$A$5:$D$300,4,FALSE)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+VLOOKUP($A91,Gesamt!$A$5:$D$300,2,FALSE)</f>
        <v>#N/A</v>
      </c>
      <c r="C91" s="14" t="e">
        <f>+VLOOKUP($A91,Gesamt!$A$5:$D$300,3,FALSE)</f>
        <v>#N/A</v>
      </c>
      <c r="D91" s="13" t="e">
        <f>+VLOOKUP($A91,Gesamt!$A$5:$D$300,4,FALSE)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+VLOOKUP($A92,Gesamt!$A$5:$D$300,2,FALSE)</f>
        <v>#N/A</v>
      </c>
      <c r="C92" s="14" t="e">
        <f>+VLOOKUP($A92,Gesamt!$A$5:$D$300,3,FALSE)</f>
        <v>#N/A</v>
      </c>
      <c r="D92" s="13" t="e">
        <f>+VLOOKUP($A92,Gesamt!$A$5:$D$300,4,FALSE)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+VLOOKUP($A93,Gesamt!$A$5:$D$300,2,FALSE)</f>
        <v>#N/A</v>
      </c>
      <c r="C93" s="14" t="e">
        <f>+VLOOKUP($A93,Gesamt!$A$5:$D$300,3,FALSE)</f>
        <v>#N/A</v>
      </c>
      <c r="D93" s="13" t="e">
        <f>+VLOOKUP($A93,Gesamt!$A$5:$D$300,4,FALSE)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+VLOOKUP($A94,Gesamt!$A$5:$D$300,2,FALSE)</f>
        <v>#N/A</v>
      </c>
      <c r="C94" s="14" t="e">
        <f>+VLOOKUP($A94,Gesamt!$A$5:$D$300,3,FALSE)</f>
        <v>#N/A</v>
      </c>
      <c r="D94" s="13" t="e">
        <f>+VLOOKUP($A94,Gesamt!$A$5:$D$300,4,FALSE)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+VLOOKUP($A95,Gesamt!$A$5:$D$300,2,FALSE)</f>
        <v>#N/A</v>
      </c>
      <c r="C95" s="14" t="e">
        <f>+VLOOKUP($A95,Gesamt!$A$5:$D$300,3,FALSE)</f>
        <v>#N/A</v>
      </c>
      <c r="D95" s="13" t="e">
        <f>+VLOOKUP($A95,Gesamt!$A$5:$D$300,4,FALSE)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+VLOOKUP($A96,Gesamt!$A$5:$D$300,2,FALSE)</f>
        <v>#N/A</v>
      </c>
      <c r="C96" s="14" t="e">
        <f>+VLOOKUP($A96,Gesamt!$A$5:$D$300,3,FALSE)</f>
        <v>#N/A</v>
      </c>
      <c r="D96" s="13" t="e">
        <f>+VLOOKUP($A96,Gesamt!$A$5:$D$300,4,FALSE)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+VLOOKUP($A97,Gesamt!$A$5:$D$300,2,FALSE)</f>
        <v>#N/A</v>
      </c>
      <c r="C97" s="14" t="e">
        <f>+VLOOKUP($A97,Gesamt!$A$5:$D$300,3,FALSE)</f>
        <v>#N/A</v>
      </c>
      <c r="D97" s="13" t="e">
        <f>+VLOOKUP($A97,Gesamt!$A$5:$D$300,4,FALSE)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+VLOOKUP($A98,Gesamt!$A$5:$D$300,2,FALSE)</f>
        <v>#N/A</v>
      </c>
      <c r="C98" s="14" t="e">
        <f>+VLOOKUP($A98,Gesamt!$A$5:$D$300,3,FALSE)</f>
        <v>#N/A</v>
      </c>
      <c r="D98" s="13" t="e">
        <f>+VLOOKUP($A98,Gesamt!$A$5:$D$300,4,FALSE)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+VLOOKUP($A99,Gesamt!$A$5:$D$300,2,FALSE)</f>
        <v>#N/A</v>
      </c>
      <c r="C99" s="14" t="e">
        <f>+VLOOKUP($A99,Gesamt!$A$5:$D$300,3,FALSE)</f>
        <v>#N/A</v>
      </c>
      <c r="D99" s="13" t="e">
        <f>+VLOOKUP($A99,Gesamt!$A$5:$D$300,4,FALSE)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+VLOOKUP($A100,Gesamt!$A$5:$D$300,2,FALSE)</f>
        <v>#N/A</v>
      </c>
      <c r="C100" s="14" t="e">
        <f>+VLOOKUP($A100,Gesamt!$A$5:$D$300,3,FALSE)</f>
        <v>#N/A</v>
      </c>
      <c r="D100" s="13" t="e">
        <f>+VLOOKUP($A100,Gesamt!$A$5:$D$300,4,FALSE)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+VLOOKUP($A101,Gesamt!$A$5:$D$300,2,FALSE)</f>
        <v>#N/A</v>
      </c>
      <c r="C101" s="14" t="e">
        <f>+VLOOKUP($A101,Gesamt!$A$5:$D$300,3,FALSE)</f>
        <v>#N/A</v>
      </c>
      <c r="D101" s="13" t="e">
        <f>+VLOOKUP($A101,Gesamt!$A$5:$D$300,4,FALSE)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+VLOOKUP($A102,Gesamt!$A$5:$D$300,2,FALSE)</f>
        <v>#N/A</v>
      </c>
      <c r="C102" s="14" t="e">
        <f>+VLOOKUP($A102,Gesamt!$A$5:$D$300,3,FALSE)</f>
        <v>#N/A</v>
      </c>
      <c r="D102" s="13" t="e">
        <f>+VLOOKUP($A102,Gesamt!$A$5:$D$300,4,FALSE)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+VLOOKUP($A103,Gesamt!$A$5:$D$300,2,FALSE)</f>
        <v>#N/A</v>
      </c>
      <c r="C103" s="14" t="e">
        <f>+VLOOKUP($A103,Gesamt!$A$5:$D$300,3,FALSE)</f>
        <v>#N/A</v>
      </c>
      <c r="D103" s="13" t="e">
        <f>+VLOOKUP($A103,Gesamt!$A$5:$D$300,4,FALSE)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+VLOOKUP($A104,Gesamt!$A$5:$D$300,2,FALSE)</f>
        <v>#N/A</v>
      </c>
      <c r="C104" s="14" t="e">
        <f>+VLOOKUP($A104,Gesamt!$A$5:$D$300,3,FALSE)</f>
        <v>#N/A</v>
      </c>
      <c r="D104" s="13" t="e">
        <f>+VLOOKUP($A104,Gesamt!$A$5:$D$300,4,FALSE)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45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1">
      <selection activeCell="A18" sqref="A18"/>
    </sheetView>
  </sheetViews>
  <sheetFormatPr defaultColWidth="11.421875" defaultRowHeight="12.75"/>
  <cols>
    <col min="1" max="1" width="11.140625" style="125" customWidth="1"/>
    <col min="2" max="2" width="12.7109375" style="125" customWidth="1"/>
    <col min="3" max="3" width="71.00390625" style="125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8" t="s">
        <v>65</v>
      </c>
      <c r="B1" s="119" t="s">
        <v>66</v>
      </c>
      <c r="C1" s="120" t="s">
        <v>67</v>
      </c>
      <c r="D1" s="108"/>
      <c r="E1" s="108"/>
      <c r="G1" s="108"/>
      <c r="H1" s="108"/>
      <c r="J1" s="108"/>
      <c r="K1" s="108"/>
    </row>
    <row r="2" spans="1:11" ht="24" customHeight="1">
      <c r="A2" s="122"/>
      <c r="B2" s="116"/>
      <c r="C2" s="117"/>
      <c r="D2" s="109"/>
      <c r="E2" s="110"/>
      <c r="G2" s="109"/>
      <c r="H2" s="110"/>
      <c r="J2" s="109"/>
      <c r="K2" s="110"/>
    </row>
    <row r="3" spans="1:11" s="55" customFormat="1" ht="30">
      <c r="A3" s="113" t="s">
        <v>68</v>
      </c>
      <c r="B3" s="114">
        <v>38857</v>
      </c>
      <c r="C3" s="115" t="s">
        <v>72</v>
      </c>
      <c r="D3" s="111"/>
      <c r="E3" s="111"/>
      <c r="F3" s="111"/>
      <c r="G3" s="111"/>
      <c r="H3" s="111"/>
      <c r="I3" s="111"/>
      <c r="J3" s="111"/>
      <c r="K3" s="111"/>
    </row>
    <row r="4" spans="1:11" s="55" customFormat="1" ht="60">
      <c r="A4" s="113" t="s">
        <v>64</v>
      </c>
      <c r="B4" s="114">
        <v>38842</v>
      </c>
      <c r="C4" s="115" t="s">
        <v>74</v>
      </c>
      <c r="D4" s="111"/>
      <c r="E4" s="111"/>
      <c r="F4" s="111"/>
      <c r="G4" s="111"/>
      <c r="H4" s="111"/>
      <c r="I4" s="111"/>
      <c r="J4" s="111"/>
      <c r="K4" s="111"/>
    </row>
    <row r="5" spans="1:11" s="55" customFormat="1" ht="30">
      <c r="A5" s="113" t="s">
        <v>71</v>
      </c>
      <c r="B5" s="114">
        <v>38885</v>
      </c>
      <c r="C5" s="115" t="s">
        <v>73</v>
      </c>
      <c r="D5" s="111"/>
      <c r="E5" s="111"/>
      <c r="F5" s="111"/>
      <c r="G5" s="111"/>
      <c r="H5" s="111"/>
      <c r="I5" s="111"/>
      <c r="J5" s="111"/>
      <c r="K5" s="111"/>
    </row>
    <row r="6" spans="1:11" s="55" customFormat="1" ht="30">
      <c r="A6" s="113" t="s">
        <v>75</v>
      </c>
      <c r="B6" s="114">
        <v>38950</v>
      </c>
      <c r="C6" s="115" t="s">
        <v>76</v>
      </c>
      <c r="D6" s="111"/>
      <c r="E6" s="111"/>
      <c r="F6" s="111"/>
      <c r="G6" s="111"/>
      <c r="H6" s="111"/>
      <c r="I6" s="111"/>
      <c r="J6" s="111"/>
      <c r="K6" s="111"/>
    </row>
    <row r="7" spans="1:11" s="55" customFormat="1" ht="23.25">
      <c r="A7" s="113" t="s">
        <v>78</v>
      </c>
      <c r="B7" s="114">
        <v>39207</v>
      </c>
      <c r="C7" s="117" t="s">
        <v>79</v>
      </c>
      <c r="D7" s="111"/>
      <c r="E7" s="111"/>
      <c r="F7" s="111"/>
      <c r="G7" s="111"/>
      <c r="H7" s="111"/>
      <c r="I7" s="111"/>
      <c r="J7" s="111"/>
      <c r="K7" s="111"/>
    </row>
    <row r="8" spans="1:11" s="55" customFormat="1" ht="23.25">
      <c r="A8" s="113" t="s">
        <v>81</v>
      </c>
      <c r="B8" s="114">
        <v>39238</v>
      </c>
      <c r="C8" s="117" t="s">
        <v>82</v>
      </c>
      <c r="D8" s="111"/>
      <c r="E8" s="111"/>
      <c r="F8" s="111"/>
      <c r="G8" s="111"/>
      <c r="H8" s="111"/>
      <c r="I8" s="111"/>
      <c r="J8" s="111"/>
      <c r="K8" s="111"/>
    </row>
    <row r="9" spans="1:11" s="55" customFormat="1" ht="23.25">
      <c r="A9" s="113" t="s">
        <v>89</v>
      </c>
      <c r="B9" s="114">
        <v>39252</v>
      </c>
      <c r="C9" s="117" t="s">
        <v>90</v>
      </c>
      <c r="D9" s="111"/>
      <c r="E9" s="111"/>
      <c r="F9" s="111"/>
      <c r="G9" s="111"/>
      <c r="H9" s="111"/>
      <c r="I9" s="111"/>
      <c r="J9" s="111"/>
      <c r="K9" s="111"/>
    </row>
    <row r="10" spans="1:11" s="55" customFormat="1" ht="23.25">
      <c r="A10" s="113" t="s">
        <v>92</v>
      </c>
      <c r="B10" s="114">
        <v>39252</v>
      </c>
      <c r="C10" s="117" t="s">
        <v>93</v>
      </c>
      <c r="D10" s="111"/>
      <c r="E10" s="111"/>
      <c r="F10" s="111"/>
      <c r="G10" s="111"/>
      <c r="H10" s="111"/>
      <c r="I10" s="111"/>
      <c r="J10" s="111"/>
      <c r="K10" s="111"/>
    </row>
    <row r="11" spans="1:11" s="55" customFormat="1" ht="23.25">
      <c r="A11" s="113" t="s">
        <v>94</v>
      </c>
      <c r="B11" s="114">
        <v>39256</v>
      </c>
      <c r="C11" s="117" t="s">
        <v>95</v>
      </c>
      <c r="D11" s="111"/>
      <c r="E11" s="111"/>
      <c r="F11" s="111"/>
      <c r="G11" s="111"/>
      <c r="H11" s="111"/>
      <c r="I11" s="111"/>
      <c r="J11" s="111"/>
      <c r="K11" s="111"/>
    </row>
    <row r="12" spans="1:11" s="55" customFormat="1" ht="23.25">
      <c r="A12" s="113" t="s">
        <v>96</v>
      </c>
      <c r="B12" s="114">
        <v>40311</v>
      </c>
      <c r="C12" s="117" t="s">
        <v>97</v>
      </c>
      <c r="D12" s="111"/>
      <c r="E12" s="111"/>
      <c r="F12" s="111"/>
      <c r="G12" s="111"/>
      <c r="H12" s="111"/>
      <c r="I12" s="111"/>
      <c r="J12" s="111"/>
      <c r="K12" s="111"/>
    </row>
    <row r="13" spans="1:11" s="55" customFormat="1" ht="30">
      <c r="A13" s="113" t="s">
        <v>99</v>
      </c>
      <c r="B13" s="114">
        <v>40328</v>
      </c>
      <c r="C13" s="115" t="s">
        <v>73</v>
      </c>
      <c r="D13" s="111"/>
      <c r="E13" s="111"/>
      <c r="F13" s="111"/>
      <c r="G13" s="111"/>
      <c r="H13" s="111"/>
      <c r="I13" s="111"/>
      <c r="J13" s="111"/>
      <c r="K13" s="111"/>
    </row>
    <row r="14" spans="1:11" s="55" customFormat="1" ht="23.25">
      <c r="A14" s="113" t="s">
        <v>100</v>
      </c>
      <c r="B14" s="114">
        <v>40332</v>
      </c>
      <c r="C14" s="117" t="s">
        <v>101</v>
      </c>
      <c r="D14" s="111"/>
      <c r="E14" s="111"/>
      <c r="F14" s="111"/>
      <c r="G14" s="111"/>
      <c r="H14" s="111"/>
      <c r="I14" s="111"/>
      <c r="J14" s="111"/>
      <c r="K14" s="111"/>
    </row>
    <row r="15" spans="1:11" s="55" customFormat="1" ht="23.25">
      <c r="A15" s="113" t="s">
        <v>100</v>
      </c>
      <c r="B15" s="114">
        <v>40371</v>
      </c>
      <c r="C15" s="117" t="s">
        <v>102</v>
      </c>
      <c r="D15" s="111"/>
      <c r="E15" s="111"/>
      <c r="F15" s="111"/>
      <c r="G15" s="111"/>
      <c r="H15" s="111"/>
      <c r="I15" s="111"/>
      <c r="J15" s="111"/>
      <c r="K15" s="111"/>
    </row>
    <row r="16" spans="1:11" s="55" customFormat="1" ht="23.25">
      <c r="A16" s="113" t="s">
        <v>103</v>
      </c>
      <c r="B16" s="114">
        <v>40371</v>
      </c>
      <c r="C16" s="117" t="s">
        <v>104</v>
      </c>
      <c r="D16" s="111"/>
      <c r="E16" s="111"/>
      <c r="F16" s="111"/>
      <c r="G16" s="111"/>
      <c r="H16" s="111"/>
      <c r="I16" s="111"/>
      <c r="J16" s="111"/>
      <c r="K16" s="111"/>
    </row>
    <row r="17" spans="1:11" s="55" customFormat="1" ht="23.25">
      <c r="A17" s="113" t="s">
        <v>105</v>
      </c>
      <c r="B17" s="114">
        <v>40379</v>
      </c>
      <c r="C17" s="117" t="s">
        <v>106</v>
      </c>
      <c r="D17" s="111"/>
      <c r="E17" s="111"/>
      <c r="F17" s="111"/>
      <c r="G17" s="111"/>
      <c r="H17" s="111"/>
      <c r="I17" s="111"/>
      <c r="J17" s="111"/>
      <c r="K17" s="111"/>
    </row>
    <row r="18" spans="1:11" s="55" customFormat="1" ht="23.25">
      <c r="A18" s="113"/>
      <c r="B18" s="116"/>
      <c r="C18" s="117"/>
      <c r="D18" s="111"/>
      <c r="E18" s="111"/>
      <c r="F18" s="111"/>
      <c r="G18" s="111"/>
      <c r="H18" s="111"/>
      <c r="I18" s="111"/>
      <c r="J18" s="111"/>
      <c r="K18" s="111"/>
    </row>
    <row r="19" spans="1:11" s="55" customFormat="1" ht="23.25">
      <c r="A19" s="113"/>
      <c r="B19" s="116"/>
      <c r="C19" s="117"/>
      <c r="D19" s="111"/>
      <c r="E19" s="111"/>
      <c r="F19" s="111"/>
      <c r="G19" s="111"/>
      <c r="H19" s="111"/>
      <c r="I19" s="111"/>
      <c r="J19" s="111"/>
      <c r="K19" s="111"/>
    </row>
    <row r="20" spans="1:11" s="55" customFormat="1" ht="23.25">
      <c r="A20" s="123"/>
      <c r="B20" s="117"/>
      <c r="C20" s="117"/>
      <c r="D20" s="111"/>
      <c r="E20" s="111"/>
      <c r="F20" s="111"/>
      <c r="G20" s="111"/>
      <c r="H20" s="111"/>
      <c r="I20" s="111"/>
      <c r="J20" s="111"/>
      <c r="K20" s="111"/>
    </row>
    <row r="21" spans="1:11" s="55" customFormat="1" ht="23.25">
      <c r="A21" s="123"/>
      <c r="B21" s="117"/>
      <c r="C21" s="117"/>
      <c r="D21" s="111"/>
      <c r="E21" s="111"/>
      <c r="F21" s="111"/>
      <c r="G21" s="111"/>
      <c r="H21" s="111"/>
      <c r="I21" s="111"/>
      <c r="J21" s="111"/>
      <c r="K21" s="111"/>
    </row>
    <row r="22" spans="1:11" s="55" customFormat="1" ht="23.25">
      <c r="A22" s="123"/>
      <c r="B22" s="117"/>
      <c r="C22" s="117"/>
      <c r="D22" s="111"/>
      <c r="E22" s="111"/>
      <c r="F22" s="111"/>
      <c r="G22" s="111"/>
      <c r="H22" s="111"/>
      <c r="I22" s="111"/>
      <c r="J22" s="111"/>
      <c r="K22" s="111"/>
    </row>
    <row r="23" spans="1:11" s="55" customFormat="1" ht="23.25">
      <c r="A23" s="123"/>
      <c r="B23" s="117"/>
      <c r="C23" s="117"/>
      <c r="D23" s="111"/>
      <c r="E23" s="111"/>
      <c r="F23" s="111"/>
      <c r="G23" s="111"/>
      <c r="H23" s="111"/>
      <c r="I23" s="111"/>
      <c r="J23" s="111"/>
      <c r="K23" s="111"/>
    </row>
    <row r="24" spans="1:11" s="55" customFormat="1" ht="23.25">
      <c r="A24" s="124"/>
      <c r="B24" s="125"/>
      <c r="C24" s="125"/>
      <c r="D24" s="111"/>
      <c r="E24" s="111"/>
      <c r="F24" s="111"/>
      <c r="G24" s="111"/>
      <c r="H24" s="111"/>
      <c r="I24" s="111"/>
      <c r="J24" s="111"/>
      <c r="K24" s="111"/>
    </row>
    <row r="25" spans="1:11" s="55" customFormat="1" ht="23.25">
      <c r="A25" s="124"/>
      <c r="B25" s="125"/>
      <c r="C25" s="125"/>
      <c r="D25" s="111"/>
      <c r="E25" s="111"/>
      <c r="F25" s="111"/>
      <c r="G25" s="111"/>
      <c r="H25" s="111"/>
      <c r="I25" s="111"/>
      <c r="J25" s="111"/>
      <c r="K25" s="111"/>
    </row>
    <row r="26" spans="1:11" s="55" customFormat="1" ht="23.25">
      <c r="A26" s="124"/>
      <c r="B26" s="125"/>
      <c r="C26" s="125"/>
      <c r="D26" s="111"/>
      <c r="E26" s="111"/>
      <c r="F26" s="111"/>
      <c r="G26" s="111"/>
      <c r="H26" s="111"/>
      <c r="I26" s="111"/>
      <c r="J26" s="111"/>
      <c r="K26" s="111"/>
    </row>
    <row r="27" spans="1:11" s="55" customFormat="1" ht="23.25">
      <c r="A27" s="124"/>
      <c r="B27" s="125"/>
      <c r="C27" s="125"/>
      <c r="D27" s="111"/>
      <c r="E27" s="111"/>
      <c r="F27" s="111"/>
      <c r="G27" s="111"/>
      <c r="H27" s="111"/>
      <c r="I27" s="111"/>
      <c r="J27" s="111"/>
      <c r="K27" s="111"/>
    </row>
    <row r="28" spans="1:11" s="55" customFormat="1" ht="23.25">
      <c r="A28" s="124"/>
      <c r="B28" s="125"/>
      <c r="C28" s="125"/>
      <c r="D28" s="111"/>
      <c r="E28" s="111"/>
      <c r="F28" s="111"/>
      <c r="G28" s="111"/>
      <c r="H28" s="111"/>
      <c r="I28" s="111"/>
      <c r="J28" s="111"/>
      <c r="K28" s="111"/>
    </row>
    <row r="29" spans="1:11" s="55" customFormat="1" ht="23.25">
      <c r="A29" s="124"/>
      <c r="B29" s="125"/>
      <c r="C29" s="125"/>
      <c r="D29" s="111"/>
      <c r="E29" s="111"/>
      <c r="F29" s="111"/>
      <c r="G29" s="111"/>
      <c r="H29" s="111"/>
      <c r="I29" s="111"/>
      <c r="J29" s="111"/>
      <c r="K29" s="111"/>
    </row>
    <row r="30" spans="1:11" s="55" customFormat="1" ht="23.25">
      <c r="A30" s="124"/>
      <c r="B30" s="125"/>
      <c r="C30" s="125"/>
      <c r="D30" s="111"/>
      <c r="E30" s="111"/>
      <c r="F30" s="111"/>
      <c r="G30" s="111"/>
      <c r="H30" s="111"/>
      <c r="I30" s="111"/>
      <c r="J30" s="111"/>
      <c r="K30" s="111"/>
    </row>
    <row r="31" spans="1:11" s="55" customFormat="1" ht="23.25">
      <c r="A31" s="124"/>
      <c r="B31" s="125"/>
      <c r="C31" s="125"/>
      <c r="D31" s="111"/>
      <c r="E31" s="111"/>
      <c r="F31" s="111"/>
      <c r="G31" s="111"/>
      <c r="H31" s="111"/>
      <c r="I31" s="111"/>
      <c r="J31" s="111"/>
      <c r="K31" s="111"/>
    </row>
    <row r="32" spans="1:11" s="55" customFormat="1" ht="23.25">
      <c r="A32" s="124"/>
      <c r="B32" s="125"/>
      <c r="C32" s="125"/>
      <c r="D32" s="111"/>
      <c r="E32" s="111"/>
      <c r="F32" s="111"/>
      <c r="G32" s="111"/>
      <c r="H32" s="111"/>
      <c r="I32" s="111"/>
      <c r="J32" s="111"/>
      <c r="K32" s="111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00"/>
  <sheetViews>
    <sheetView zoomScale="95" zoomScaleNormal="95" zoomScalePageLayoutView="0" workbookViewId="0" topLeftCell="A1">
      <pane ySplit="4" topLeftCell="A37" activePane="bottomLeft" state="frozen"/>
      <selection pane="topLeft" activeCell="A1" sqref="A1"/>
      <selection pane="bottomLeft" activeCell="A71" sqref="A71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34" t="s">
        <v>4</v>
      </c>
      <c r="B2" s="134"/>
      <c r="C2" s="134"/>
      <c r="D2" s="134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21"/>
    </row>
    <row r="3" spans="2:16" ht="12.75">
      <c r="B3" s="19"/>
      <c r="C3" s="19"/>
      <c r="D3" s="19"/>
      <c r="L3" s="135" t="s">
        <v>80</v>
      </c>
      <c r="M3" s="135"/>
      <c r="N3" s="135"/>
      <c r="O3" s="135"/>
      <c r="P3" s="135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6">
        <v>101</v>
      </c>
      <c r="B5" s="6" t="s">
        <v>107</v>
      </c>
      <c r="C5" s="6" t="s">
        <v>108</v>
      </c>
      <c r="D5" s="6" t="s">
        <v>109</v>
      </c>
      <c r="E5" s="8" t="s">
        <v>227</v>
      </c>
      <c r="F5" s="8" t="s">
        <v>246</v>
      </c>
      <c r="G5" s="8" t="s">
        <v>320</v>
      </c>
      <c r="H5" s="8" t="s">
        <v>358</v>
      </c>
      <c r="I5" s="8" t="s">
        <v>330</v>
      </c>
      <c r="Q5" s="8">
        <f>SUM(E5*$E$2+F5*$F$2+G5*$G$2+H5*$H$2+I5*$I$2+$J$2*J5+K5*$E$2+L5*$F$2+M5*$G$2+N5*$H$2+O5*$I$2+P5*$J$2)</f>
        <v>183.79</v>
      </c>
    </row>
    <row r="6" spans="1:17" ht="12.75">
      <c r="A6" s="6">
        <v>102</v>
      </c>
      <c r="B6" s="6" t="s">
        <v>110</v>
      </c>
      <c r="C6" s="6" t="s">
        <v>111</v>
      </c>
      <c r="D6" s="6" t="s">
        <v>109</v>
      </c>
      <c r="Q6" s="8">
        <f aca="true" t="shared" si="0" ref="Q6:Q69">SUM(E6*$E$2+F6*$F$2+G6*$G$2+H6*$H$2+I6*$I$2+$J$2*J6+K6*$E$2+L6*$F$2+M6*$G$2+N6*$H$2+O6*$I$2+P6*$J$2)</f>
        <v>0</v>
      </c>
    </row>
    <row r="7" spans="1:17" ht="12.75">
      <c r="A7" s="6">
        <v>103</v>
      </c>
      <c r="B7" s="6" t="s">
        <v>112</v>
      </c>
      <c r="C7" s="6" t="s">
        <v>113</v>
      </c>
      <c r="D7" s="6" t="s">
        <v>114</v>
      </c>
      <c r="E7" s="8" t="s">
        <v>229</v>
      </c>
      <c r="F7" s="8" t="s">
        <v>232</v>
      </c>
      <c r="G7" s="8" t="s">
        <v>322</v>
      </c>
      <c r="H7" s="8" t="s">
        <v>361</v>
      </c>
      <c r="I7" s="8" t="s">
        <v>391</v>
      </c>
      <c r="Q7" s="8">
        <f t="shared" si="0"/>
        <v>183.37</v>
      </c>
    </row>
    <row r="8" spans="1:17" ht="12.75">
      <c r="A8" s="6">
        <v>104</v>
      </c>
      <c r="B8" s="6" t="s">
        <v>115</v>
      </c>
      <c r="C8" s="6" t="s">
        <v>116</v>
      </c>
      <c r="D8" s="6" t="s">
        <v>117</v>
      </c>
      <c r="E8" s="8" t="s">
        <v>230</v>
      </c>
      <c r="F8" s="8" t="s">
        <v>284</v>
      </c>
      <c r="G8" s="8" t="s">
        <v>323</v>
      </c>
      <c r="H8" s="8" t="s">
        <v>363</v>
      </c>
      <c r="I8" s="8" t="s">
        <v>392</v>
      </c>
      <c r="Q8" s="8">
        <f t="shared" si="0"/>
        <v>181.54</v>
      </c>
    </row>
    <row r="9" spans="1:17" ht="12.75">
      <c r="A9" s="6">
        <v>105</v>
      </c>
      <c r="B9" s="6" t="s">
        <v>118</v>
      </c>
      <c r="C9" s="6" t="s">
        <v>119</v>
      </c>
      <c r="D9" s="6" t="s">
        <v>120</v>
      </c>
      <c r="E9" s="8" t="s">
        <v>231</v>
      </c>
      <c r="F9" s="8" t="s">
        <v>269</v>
      </c>
      <c r="G9" s="8" t="s">
        <v>324</v>
      </c>
      <c r="H9" s="8" t="s">
        <v>362</v>
      </c>
      <c r="I9" s="8" t="s">
        <v>393</v>
      </c>
      <c r="Q9" s="8">
        <f t="shared" si="0"/>
        <v>182.6</v>
      </c>
    </row>
    <row r="10" spans="1:17" ht="12.75">
      <c r="A10" s="6">
        <v>111</v>
      </c>
      <c r="B10" s="6" t="s">
        <v>121</v>
      </c>
      <c r="C10" s="6" t="s">
        <v>122</v>
      </c>
      <c r="D10" s="6" t="s">
        <v>120</v>
      </c>
      <c r="E10" s="8" t="s">
        <v>232</v>
      </c>
      <c r="F10" s="8" t="s">
        <v>278</v>
      </c>
      <c r="G10" s="8" t="s">
        <v>326</v>
      </c>
      <c r="H10" s="8" t="s">
        <v>302</v>
      </c>
      <c r="I10" s="8" t="s">
        <v>361</v>
      </c>
      <c r="Q10" s="8">
        <f t="shared" si="0"/>
        <v>184.31</v>
      </c>
    </row>
    <row r="11" spans="1:17" ht="12.75">
      <c r="A11" s="6">
        <v>113</v>
      </c>
      <c r="B11" s="126" t="s">
        <v>213</v>
      </c>
      <c r="C11" s="126" t="s">
        <v>214</v>
      </c>
      <c r="D11" s="126" t="s">
        <v>117</v>
      </c>
      <c r="E11" s="8" t="s">
        <v>228</v>
      </c>
      <c r="F11" s="8" t="s">
        <v>261</v>
      </c>
      <c r="G11" s="8" t="s">
        <v>228</v>
      </c>
      <c r="H11" s="8" t="s">
        <v>360</v>
      </c>
      <c r="I11" s="8" t="s">
        <v>390</v>
      </c>
      <c r="Q11" s="8">
        <f t="shared" si="0"/>
        <v>180.12</v>
      </c>
    </row>
    <row r="12" spans="1:17" ht="12.75">
      <c r="A12" s="6">
        <v>118</v>
      </c>
      <c r="B12" s="6" t="s">
        <v>123</v>
      </c>
      <c r="C12" s="6" t="s">
        <v>124</v>
      </c>
      <c r="D12" s="6" t="s">
        <v>117</v>
      </c>
      <c r="E12" s="8" t="s">
        <v>233</v>
      </c>
      <c r="F12" s="8" t="s">
        <v>285</v>
      </c>
      <c r="G12" s="8" t="s">
        <v>325</v>
      </c>
      <c r="H12" s="8" t="s">
        <v>285</v>
      </c>
      <c r="I12" s="8" t="s">
        <v>394</v>
      </c>
      <c r="Q12" s="8">
        <f t="shared" si="0"/>
        <v>182.31</v>
      </c>
    </row>
    <row r="13" spans="1:17" ht="12.75">
      <c r="A13" s="6">
        <v>119</v>
      </c>
      <c r="B13" s="6" t="s">
        <v>125</v>
      </c>
      <c r="C13" s="6" t="s">
        <v>126</v>
      </c>
      <c r="D13" s="6" t="s">
        <v>120</v>
      </c>
      <c r="E13" s="8" t="s">
        <v>234</v>
      </c>
      <c r="F13" s="8" t="s">
        <v>286</v>
      </c>
      <c r="G13" s="8" t="s">
        <v>327</v>
      </c>
      <c r="H13" s="8" t="s">
        <v>365</v>
      </c>
      <c r="I13" s="8" t="s">
        <v>395</v>
      </c>
      <c r="Q13" s="8">
        <f t="shared" si="0"/>
        <v>182.98</v>
      </c>
    </row>
    <row r="14" spans="1:17" ht="12.75">
      <c r="A14" s="6">
        <v>125</v>
      </c>
      <c r="B14" s="6" t="s">
        <v>127</v>
      </c>
      <c r="C14" s="6" t="s">
        <v>128</v>
      </c>
      <c r="D14" s="6" t="s">
        <v>129</v>
      </c>
      <c r="E14" s="8" t="s">
        <v>224</v>
      </c>
      <c r="F14" s="8" t="s">
        <v>281</v>
      </c>
      <c r="G14" s="8" t="s">
        <v>302</v>
      </c>
      <c r="H14" s="8" t="s">
        <v>357</v>
      </c>
      <c r="I14" s="8" t="s">
        <v>239</v>
      </c>
      <c r="Q14" s="8">
        <f t="shared" si="0"/>
        <v>187.3</v>
      </c>
    </row>
    <row r="15" spans="1:17" ht="12.75">
      <c r="A15" s="6">
        <v>129</v>
      </c>
      <c r="B15" s="6" t="s">
        <v>130</v>
      </c>
      <c r="C15" s="6" t="s">
        <v>131</v>
      </c>
      <c r="D15" s="6" t="s">
        <v>109</v>
      </c>
      <c r="E15" s="8" t="s">
        <v>235</v>
      </c>
      <c r="F15" s="8" t="s">
        <v>287</v>
      </c>
      <c r="G15" s="8" t="s">
        <v>328</v>
      </c>
      <c r="H15" s="8" t="s">
        <v>364</v>
      </c>
      <c r="I15" s="8" t="s">
        <v>396</v>
      </c>
      <c r="Q15" s="8">
        <f t="shared" si="0"/>
        <v>185.15</v>
      </c>
    </row>
    <row r="16" spans="1:17" ht="12.75">
      <c r="A16" s="6">
        <v>134</v>
      </c>
      <c r="B16" s="6" t="s">
        <v>132</v>
      </c>
      <c r="C16" s="6" t="s">
        <v>133</v>
      </c>
      <c r="D16" s="6" t="s">
        <v>114</v>
      </c>
      <c r="Q16" s="8">
        <f t="shared" si="0"/>
        <v>0</v>
      </c>
    </row>
    <row r="17" spans="1:17" ht="12.75">
      <c r="A17" s="6">
        <v>135</v>
      </c>
      <c r="B17" s="6" t="s">
        <v>134</v>
      </c>
      <c r="C17" s="6" t="s">
        <v>135</v>
      </c>
      <c r="D17" s="6" t="s">
        <v>129</v>
      </c>
      <c r="E17" s="8" t="s">
        <v>223</v>
      </c>
      <c r="F17" s="8" t="s">
        <v>280</v>
      </c>
      <c r="G17" s="8" t="s">
        <v>226</v>
      </c>
      <c r="H17" s="8" t="s">
        <v>356</v>
      </c>
      <c r="I17" s="8" t="s">
        <v>386</v>
      </c>
      <c r="Q17" s="8">
        <f t="shared" si="0"/>
        <v>184.57</v>
      </c>
    </row>
    <row r="18" spans="1:17" ht="12.75">
      <c r="A18" s="6">
        <v>139</v>
      </c>
      <c r="B18" s="6" t="s">
        <v>136</v>
      </c>
      <c r="C18" s="6" t="s">
        <v>137</v>
      </c>
      <c r="D18" s="6" t="s">
        <v>109</v>
      </c>
      <c r="E18" s="8" t="s">
        <v>237</v>
      </c>
      <c r="F18" s="8" t="s">
        <v>284</v>
      </c>
      <c r="G18" s="8" t="s">
        <v>330</v>
      </c>
      <c r="H18" s="8" t="s">
        <v>366</v>
      </c>
      <c r="I18" s="8" t="s">
        <v>397</v>
      </c>
      <c r="Q18" s="8">
        <f t="shared" si="0"/>
        <v>161.03</v>
      </c>
    </row>
    <row r="19" spans="1:17" ht="12.75">
      <c r="A19" s="6">
        <v>146</v>
      </c>
      <c r="B19" s="6" t="s">
        <v>138</v>
      </c>
      <c r="C19" s="6" t="s">
        <v>139</v>
      </c>
      <c r="D19" s="6" t="s">
        <v>129</v>
      </c>
      <c r="E19" s="8" t="s">
        <v>226</v>
      </c>
      <c r="F19" s="8" t="s">
        <v>282</v>
      </c>
      <c r="G19" s="8" t="s">
        <v>319</v>
      </c>
      <c r="H19" s="8" t="s">
        <v>358</v>
      </c>
      <c r="I19" s="8" t="s">
        <v>388</v>
      </c>
      <c r="Q19" s="8">
        <f t="shared" si="0"/>
        <v>187.93</v>
      </c>
    </row>
    <row r="20" spans="1:17" ht="12.75">
      <c r="A20" s="6">
        <v>166</v>
      </c>
      <c r="B20" s="6" t="s">
        <v>140</v>
      </c>
      <c r="C20" s="6" t="s">
        <v>141</v>
      </c>
      <c r="D20" s="6" t="s">
        <v>117</v>
      </c>
      <c r="E20" s="8" t="s">
        <v>236</v>
      </c>
      <c r="F20" s="8" t="s">
        <v>289</v>
      </c>
      <c r="G20" s="8" t="s">
        <v>329</v>
      </c>
      <c r="H20" s="8" t="s">
        <v>367</v>
      </c>
      <c r="I20" s="8" t="s">
        <v>238</v>
      </c>
      <c r="Q20" s="8">
        <f t="shared" si="0"/>
        <v>182.4</v>
      </c>
    </row>
    <row r="21" spans="1:17" ht="12.75">
      <c r="A21" s="6">
        <v>169</v>
      </c>
      <c r="B21" s="6" t="s">
        <v>142</v>
      </c>
      <c r="C21" s="6" t="s">
        <v>143</v>
      </c>
      <c r="D21" s="6" t="s">
        <v>129</v>
      </c>
      <c r="E21" s="8" t="s">
        <v>225</v>
      </c>
      <c r="F21" s="8" t="s">
        <v>283</v>
      </c>
      <c r="G21" s="8" t="s">
        <v>223</v>
      </c>
      <c r="H21" s="8" t="s">
        <v>314</v>
      </c>
      <c r="I21" s="8" t="s">
        <v>387</v>
      </c>
      <c r="Q21" s="8">
        <f t="shared" si="0"/>
        <v>183.82</v>
      </c>
    </row>
    <row r="22" spans="1:17" ht="12.75">
      <c r="A22" s="6">
        <v>170</v>
      </c>
      <c r="B22" s="6" t="s">
        <v>144</v>
      </c>
      <c r="C22" s="6" t="s">
        <v>145</v>
      </c>
      <c r="D22" s="6" t="s">
        <v>146</v>
      </c>
      <c r="E22" s="8" t="s">
        <v>236</v>
      </c>
      <c r="F22" s="8" t="s">
        <v>288</v>
      </c>
      <c r="G22" s="8" t="s">
        <v>323</v>
      </c>
      <c r="H22" s="8" t="s">
        <v>362</v>
      </c>
      <c r="I22" s="8" t="s">
        <v>326</v>
      </c>
      <c r="Q22" s="8">
        <f t="shared" si="0"/>
        <v>181.29</v>
      </c>
    </row>
    <row r="23" spans="1:17" ht="12.75">
      <c r="A23" s="6">
        <v>171</v>
      </c>
      <c r="B23" s="6" t="s">
        <v>147</v>
      </c>
      <c r="C23" s="6" t="s">
        <v>148</v>
      </c>
      <c r="D23" s="6" t="s">
        <v>129</v>
      </c>
      <c r="E23" s="8" t="s">
        <v>225</v>
      </c>
      <c r="F23" s="8" t="s">
        <v>284</v>
      </c>
      <c r="G23" s="8" t="s">
        <v>321</v>
      </c>
      <c r="H23" s="8" t="s">
        <v>359</v>
      </c>
      <c r="I23" s="8" t="s">
        <v>389</v>
      </c>
      <c r="Q23" s="8">
        <f t="shared" si="0"/>
        <v>185.54</v>
      </c>
    </row>
    <row r="24" spans="1:17" ht="12.75">
      <c r="A24" s="6">
        <v>301</v>
      </c>
      <c r="B24" s="6" t="s">
        <v>149</v>
      </c>
      <c r="C24" s="6" t="s">
        <v>133</v>
      </c>
      <c r="D24" s="6" t="s">
        <v>117</v>
      </c>
      <c r="E24" s="8" t="s">
        <v>245</v>
      </c>
      <c r="F24" s="8" t="s">
        <v>293</v>
      </c>
      <c r="G24" s="8" t="s">
        <v>333</v>
      </c>
      <c r="H24" s="8" t="s">
        <v>370</v>
      </c>
      <c r="I24" s="8" t="s">
        <v>247</v>
      </c>
      <c r="Q24" s="8">
        <f t="shared" si="0"/>
        <v>174.7</v>
      </c>
    </row>
    <row r="25" spans="1:17" ht="12.75">
      <c r="A25" s="6">
        <v>303</v>
      </c>
      <c r="B25" s="6" t="s">
        <v>150</v>
      </c>
      <c r="C25" s="6" t="s">
        <v>151</v>
      </c>
      <c r="D25" s="6" t="s">
        <v>117</v>
      </c>
      <c r="E25" s="8" t="s">
        <v>246</v>
      </c>
      <c r="F25" s="8" t="s">
        <v>292</v>
      </c>
      <c r="G25" s="8" t="s">
        <v>334</v>
      </c>
      <c r="H25" s="8" t="s">
        <v>371</v>
      </c>
      <c r="I25" s="8" t="s">
        <v>274</v>
      </c>
      <c r="Q25" s="8">
        <f t="shared" si="0"/>
        <v>176.68</v>
      </c>
    </row>
    <row r="26" spans="1:17" ht="12.75">
      <c r="A26" s="6">
        <v>304</v>
      </c>
      <c r="B26" s="6" t="s">
        <v>152</v>
      </c>
      <c r="C26" s="6" t="s">
        <v>153</v>
      </c>
      <c r="D26" s="6" t="s">
        <v>114</v>
      </c>
      <c r="E26" s="8" t="s">
        <v>248</v>
      </c>
      <c r="F26" s="8" t="s">
        <v>271</v>
      </c>
      <c r="G26" s="8" t="s">
        <v>311</v>
      </c>
      <c r="H26" s="8" t="s">
        <v>313</v>
      </c>
      <c r="I26" s="8" t="s">
        <v>244</v>
      </c>
      <c r="Q26" s="8">
        <f t="shared" si="0"/>
        <v>176.4</v>
      </c>
    </row>
    <row r="27" spans="1:17" ht="12.75">
      <c r="A27" s="6">
        <v>305</v>
      </c>
      <c r="B27" s="6" t="s">
        <v>154</v>
      </c>
      <c r="C27" s="6" t="s">
        <v>155</v>
      </c>
      <c r="D27" s="6" t="s">
        <v>117</v>
      </c>
      <c r="E27" s="8" t="s">
        <v>247</v>
      </c>
      <c r="F27" s="8" t="s">
        <v>294</v>
      </c>
      <c r="G27" s="8" t="s">
        <v>335</v>
      </c>
      <c r="H27" s="8" t="s">
        <v>372</v>
      </c>
      <c r="I27" s="8" t="s">
        <v>292</v>
      </c>
      <c r="Q27" s="8">
        <f t="shared" si="0"/>
        <v>173.35</v>
      </c>
    </row>
    <row r="28" spans="1:17" ht="12.75">
      <c r="A28" s="6">
        <v>306</v>
      </c>
      <c r="B28" s="6" t="s">
        <v>156</v>
      </c>
      <c r="C28" s="6" t="s">
        <v>157</v>
      </c>
      <c r="D28" s="6" t="s">
        <v>158</v>
      </c>
      <c r="E28" s="8" t="s">
        <v>249</v>
      </c>
      <c r="F28" s="8" t="s">
        <v>295</v>
      </c>
      <c r="G28" s="8" t="s">
        <v>336</v>
      </c>
      <c r="H28" s="8" t="s">
        <v>334</v>
      </c>
      <c r="I28" s="8" t="s">
        <v>401</v>
      </c>
      <c r="Q28" s="8">
        <f t="shared" si="0"/>
        <v>174.77</v>
      </c>
    </row>
    <row r="29" spans="1:17" ht="12.75">
      <c r="A29" s="6">
        <v>307</v>
      </c>
      <c r="B29" s="6" t="s">
        <v>121</v>
      </c>
      <c r="C29" s="6" t="s">
        <v>159</v>
      </c>
      <c r="D29" s="6" t="s">
        <v>120</v>
      </c>
      <c r="E29" s="8" t="s">
        <v>250</v>
      </c>
      <c r="F29" s="8" t="s">
        <v>296</v>
      </c>
      <c r="G29" s="8" t="s">
        <v>337</v>
      </c>
      <c r="H29" s="8" t="s">
        <v>252</v>
      </c>
      <c r="I29" s="8" t="s">
        <v>402</v>
      </c>
      <c r="Q29" s="8">
        <f t="shared" si="0"/>
        <v>177.25</v>
      </c>
    </row>
    <row r="30" spans="1:17" ht="12.75">
      <c r="A30" s="6">
        <v>308</v>
      </c>
      <c r="B30" s="6" t="s">
        <v>160</v>
      </c>
      <c r="C30" s="6" t="s">
        <v>161</v>
      </c>
      <c r="D30" s="6" t="s">
        <v>120</v>
      </c>
      <c r="E30" s="8" t="s">
        <v>251</v>
      </c>
      <c r="F30" s="8" t="s">
        <v>298</v>
      </c>
      <c r="G30" s="8" t="s">
        <v>244</v>
      </c>
      <c r="H30" s="8" t="s">
        <v>373</v>
      </c>
      <c r="I30" s="8" t="s">
        <v>246</v>
      </c>
      <c r="Q30" s="8">
        <f t="shared" si="0"/>
        <v>177.66</v>
      </c>
    </row>
    <row r="31" spans="1:17" ht="12.75">
      <c r="A31" s="6">
        <v>309</v>
      </c>
      <c r="B31" s="6" t="s">
        <v>162</v>
      </c>
      <c r="C31" s="6" t="s">
        <v>163</v>
      </c>
      <c r="D31" s="6" t="s">
        <v>129</v>
      </c>
      <c r="E31" s="8" t="s">
        <v>243</v>
      </c>
      <c r="F31" s="8" t="s">
        <v>254</v>
      </c>
      <c r="G31" s="8" t="s">
        <v>331</v>
      </c>
      <c r="H31" s="8" t="s">
        <v>369</v>
      </c>
      <c r="I31" s="8" t="s">
        <v>399</v>
      </c>
      <c r="Q31" s="8">
        <f t="shared" si="0"/>
        <v>178.09</v>
      </c>
    </row>
    <row r="32" spans="1:17" ht="12.75">
      <c r="A32" s="6">
        <v>310</v>
      </c>
      <c r="B32" s="6" t="s">
        <v>164</v>
      </c>
      <c r="C32" s="6" t="s">
        <v>165</v>
      </c>
      <c r="D32" s="6" t="s">
        <v>120</v>
      </c>
      <c r="E32" s="8" t="s">
        <v>252</v>
      </c>
      <c r="F32" s="8" t="s">
        <v>297</v>
      </c>
      <c r="G32" s="8" t="s">
        <v>338</v>
      </c>
      <c r="H32" s="8" t="s">
        <v>225</v>
      </c>
      <c r="I32" s="8" t="s">
        <v>403</v>
      </c>
      <c r="Q32" s="8">
        <f t="shared" si="0"/>
        <v>179.5</v>
      </c>
    </row>
    <row r="33" spans="1:17" ht="12.75">
      <c r="A33" s="6">
        <v>311</v>
      </c>
      <c r="B33" s="6" t="s">
        <v>166</v>
      </c>
      <c r="C33" s="6" t="s">
        <v>167</v>
      </c>
      <c r="D33" s="6" t="s">
        <v>158</v>
      </c>
      <c r="E33" s="8" t="s">
        <v>254</v>
      </c>
      <c r="F33" s="8" t="s">
        <v>300</v>
      </c>
      <c r="G33" s="8" t="s">
        <v>288</v>
      </c>
      <c r="H33" s="8" t="s">
        <v>374</v>
      </c>
      <c r="I33" s="8" t="s">
        <v>404</v>
      </c>
      <c r="Q33" s="8">
        <f t="shared" si="0"/>
        <v>178.31</v>
      </c>
    </row>
    <row r="34" spans="1:17" ht="12.75">
      <c r="A34" s="6">
        <v>312</v>
      </c>
      <c r="B34" s="6" t="s">
        <v>162</v>
      </c>
      <c r="C34" s="6" t="s">
        <v>168</v>
      </c>
      <c r="D34" s="6" t="s">
        <v>129</v>
      </c>
      <c r="E34" s="8" t="s">
        <v>242</v>
      </c>
      <c r="F34" s="8" t="s">
        <v>290</v>
      </c>
      <c r="G34" s="8" t="s">
        <v>256</v>
      </c>
      <c r="H34" s="8" t="s">
        <v>368</v>
      </c>
      <c r="I34" s="8" t="s">
        <v>398</v>
      </c>
      <c r="Q34" s="8">
        <f t="shared" si="0"/>
        <v>173.86</v>
      </c>
    </row>
    <row r="35" spans="1:17" ht="12.75">
      <c r="A35" s="6">
        <v>314</v>
      </c>
      <c r="B35" s="6" t="s">
        <v>169</v>
      </c>
      <c r="C35" s="6" t="s">
        <v>170</v>
      </c>
      <c r="D35" s="6" t="s">
        <v>171</v>
      </c>
      <c r="E35" s="8" t="s">
        <v>253</v>
      </c>
      <c r="F35" s="8" t="s">
        <v>299</v>
      </c>
      <c r="G35" s="8" t="s">
        <v>253</v>
      </c>
      <c r="H35" s="8" t="s">
        <v>268</v>
      </c>
      <c r="I35" s="8" t="s">
        <v>316</v>
      </c>
      <c r="Q35" s="8">
        <f t="shared" si="0"/>
        <v>176.81</v>
      </c>
    </row>
    <row r="36" spans="1:17" ht="12.75">
      <c r="A36" s="6">
        <v>315</v>
      </c>
      <c r="B36" s="6" t="s">
        <v>172</v>
      </c>
      <c r="C36" s="6" t="s">
        <v>173</v>
      </c>
      <c r="D36" s="6" t="s">
        <v>171</v>
      </c>
      <c r="Q36" s="8">
        <f t="shared" si="0"/>
        <v>0</v>
      </c>
    </row>
    <row r="37" spans="1:17" ht="12.75">
      <c r="A37" s="6">
        <v>316</v>
      </c>
      <c r="B37" s="6" t="s">
        <v>112</v>
      </c>
      <c r="C37" s="6" t="s">
        <v>174</v>
      </c>
      <c r="D37" s="6" t="s">
        <v>114</v>
      </c>
      <c r="E37" s="8" t="s">
        <v>246</v>
      </c>
      <c r="F37" s="8" t="s">
        <v>301</v>
      </c>
      <c r="G37" s="8" t="s">
        <v>264</v>
      </c>
      <c r="H37" s="8" t="s">
        <v>347</v>
      </c>
      <c r="I37" s="8" t="s">
        <v>234</v>
      </c>
      <c r="Q37" s="8">
        <f t="shared" si="0"/>
        <v>177.56</v>
      </c>
    </row>
    <row r="38" spans="1:17" ht="12.75">
      <c r="A38" s="6">
        <v>317</v>
      </c>
      <c r="B38" s="6" t="s">
        <v>175</v>
      </c>
      <c r="C38" s="6" t="s">
        <v>176</v>
      </c>
      <c r="D38" s="6" t="s">
        <v>177</v>
      </c>
      <c r="E38" s="8" t="s">
        <v>255</v>
      </c>
      <c r="F38" s="8" t="s">
        <v>251</v>
      </c>
      <c r="G38" s="8" t="s">
        <v>228</v>
      </c>
      <c r="H38" s="8" t="s">
        <v>342</v>
      </c>
      <c r="I38" s="8" t="s">
        <v>267</v>
      </c>
      <c r="Q38" s="8">
        <f t="shared" si="0"/>
        <v>178.4</v>
      </c>
    </row>
    <row r="39" spans="1:17" ht="12.75">
      <c r="A39" s="6">
        <v>319</v>
      </c>
      <c r="B39" s="6" t="s">
        <v>154</v>
      </c>
      <c r="C39" s="6" t="s">
        <v>178</v>
      </c>
      <c r="D39" s="6" t="s">
        <v>117</v>
      </c>
      <c r="E39" s="8" t="s">
        <v>256</v>
      </c>
      <c r="F39" s="8" t="s">
        <v>303</v>
      </c>
      <c r="G39" s="8" t="s">
        <v>255</v>
      </c>
      <c r="H39" s="8" t="s">
        <v>246</v>
      </c>
      <c r="I39" s="8" t="s">
        <v>251</v>
      </c>
      <c r="Q39" s="8">
        <f t="shared" si="0"/>
        <v>176.6</v>
      </c>
    </row>
    <row r="40" spans="1:17" ht="12.75">
      <c r="A40" s="6">
        <v>322</v>
      </c>
      <c r="B40" s="6" t="s">
        <v>179</v>
      </c>
      <c r="C40" s="6" t="s">
        <v>180</v>
      </c>
      <c r="D40" s="6" t="s">
        <v>146</v>
      </c>
      <c r="E40" s="8" t="s">
        <v>243</v>
      </c>
      <c r="F40" s="8" t="s">
        <v>316</v>
      </c>
      <c r="G40" s="8" t="s">
        <v>340</v>
      </c>
      <c r="H40" s="8" t="s">
        <v>375</v>
      </c>
      <c r="I40" s="8" t="s">
        <v>259</v>
      </c>
      <c r="Q40" s="8">
        <f t="shared" si="0"/>
        <v>178.2</v>
      </c>
    </row>
    <row r="41" spans="1:17" ht="12.75">
      <c r="A41" s="6">
        <v>325</v>
      </c>
      <c r="B41" s="6" t="s">
        <v>112</v>
      </c>
      <c r="C41" s="6" t="s">
        <v>135</v>
      </c>
      <c r="D41" s="6" t="s">
        <v>114</v>
      </c>
      <c r="E41" s="8" t="s">
        <v>252</v>
      </c>
      <c r="F41" s="8" t="s">
        <v>309</v>
      </c>
      <c r="G41" s="8" t="s">
        <v>264</v>
      </c>
      <c r="H41" s="8" t="s">
        <v>310</v>
      </c>
      <c r="I41" s="8" t="s">
        <v>250</v>
      </c>
      <c r="Q41" s="8">
        <f t="shared" si="0"/>
        <v>177.23</v>
      </c>
    </row>
    <row r="42" spans="1:17" ht="12.75">
      <c r="A42" s="6">
        <v>326</v>
      </c>
      <c r="B42" s="126" t="s">
        <v>213</v>
      </c>
      <c r="C42" s="126" t="s">
        <v>216</v>
      </c>
      <c r="D42" s="126" t="s">
        <v>117</v>
      </c>
      <c r="E42" s="8" t="s">
        <v>263</v>
      </c>
      <c r="F42" s="8" t="s">
        <v>308</v>
      </c>
      <c r="G42" s="8" t="s">
        <v>349</v>
      </c>
      <c r="H42" s="8" t="s">
        <v>267</v>
      </c>
      <c r="I42" s="8" t="s">
        <v>306</v>
      </c>
      <c r="Q42" s="8">
        <f t="shared" si="0"/>
        <v>176.44</v>
      </c>
    </row>
    <row r="43" spans="1:17" ht="12.75">
      <c r="A43" s="6">
        <v>327</v>
      </c>
      <c r="B43" s="6" t="s">
        <v>181</v>
      </c>
      <c r="C43" s="6" t="s">
        <v>182</v>
      </c>
      <c r="D43" s="6" t="s">
        <v>120</v>
      </c>
      <c r="E43" s="8" t="s">
        <v>257</v>
      </c>
      <c r="F43" s="8" t="s">
        <v>265</v>
      </c>
      <c r="G43" s="8" t="s">
        <v>341</v>
      </c>
      <c r="H43" s="8" t="s">
        <v>376</v>
      </c>
      <c r="I43" s="8" t="s">
        <v>406</v>
      </c>
      <c r="Q43" s="8">
        <f t="shared" si="0"/>
        <v>179.28</v>
      </c>
    </row>
    <row r="44" spans="1:17" ht="12.75">
      <c r="A44" s="6">
        <v>331</v>
      </c>
      <c r="B44" s="6" t="s">
        <v>183</v>
      </c>
      <c r="C44" s="6" t="s">
        <v>184</v>
      </c>
      <c r="D44" s="6" t="s">
        <v>120</v>
      </c>
      <c r="E44" s="8" t="s">
        <v>259</v>
      </c>
      <c r="F44" s="8" t="s">
        <v>304</v>
      </c>
      <c r="G44" s="8" t="s">
        <v>342</v>
      </c>
      <c r="H44" s="8" t="s">
        <v>338</v>
      </c>
      <c r="I44" s="8" t="s">
        <v>369</v>
      </c>
      <c r="Q44" s="8">
        <f t="shared" si="0"/>
        <v>179.31</v>
      </c>
    </row>
    <row r="45" spans="1:17" ht="12.75">
      <c r="A45" s="6">
        <v>333</v>
      </c>
      <c r="B45" s="6" t="s">
        <v>185</v>
      </c>
      <c r="C45" s="6" t="s">
        <v>186</v>
      </c>
      <c r="D45" s="6" t="s">
        <v>109</v>
      </c>
      <c r="E45" s="8" t="s">
        <v>258</v>
      </c>
      <c r="F45" s="8" t="s">
        <v>298</v>
      </c>
      <c r="G45" s="8" t="s">
        <v>304</v>
      </c>
      <c r="H45" s="8" t="s">
        <v>378</v>
      </c>
      <c r="I45" s="8" t="s">
        <v>323</v>
      </c>
      <c r="Q45" s="8">
        <f t="shared" si="0"/>
        <v>178.13</v>
      </c>
    </row>
    <row r="46" spans="1:17" ht="12.75">
      <c r="A46" s="6">
        <v>334</v>
      </c>
      <c r="B46" s="6" t="s">
        <v>123</v>
      </c>
      <c r="C46" s="6" t="s">
        <v>187</v>
      </c>
      <c r="D46" s="6" t="s">
        <v>117</v>
      </c>
      <c r="E46" s="8" t="s">
        <v>261</v>
      </c>
      <c r="F46" s="8" t="s">
        <v>298</v>
      </c>
      <c r="G46" s="8" t="s">
        <v>264</v>
      </c>
      <c r="H46" s="8" t="s">
        <v>377</v>
      </c>
      <c r="I46" s="8" t="s">
        <v>407</v>
      </c>
      <c r="Q46" s="8">
        <f t="shared" si="0"/>
        <v>179.18</v>
      </c>
    </row>
    <row r="47" spans="1:17" ht="12.75">
      <c r="A47" s="6">
        <v>345</v>
      </c>
      <c r="B47" s="6" t="s">
        <v>138</v>
      </c>
      <c r="C47" s="6" t="s">
        <v>133</v>
      </c>
      <c r="D47" s="6" t="s">
        <v>129</v>
      </c>
      <c r="E47" s="8" t="s">
        <v>244</v>
      </c>
      <c r="F47" s="8" t="s">
        <v>234</v>
      </c>
      <c r="G47" s="8" t="s">
        <v>332</v>
      </c>
      <c r="H47" s="8" t="s">
        <v>329</v>
      </c>
      <c r="I47" s="8" t="s">
        <v>316</v>
      </c>
      <c r="Q47" s="8">
        <f t="shared" si="0"/>
        <v>178.99</v>
      </c>
    </row>
    <row r="48" spans="1:17" ht="12.75">
      <c r="A48" s="6">
        <v>346</v>
      </c>
      <c r="B48" s="126" t="s">
        <v>217</v>
      </c>
      <c r="C48" s="126" t="s">
        <v>218</v>
      </c>
      <c r="D48" s="126" t="s">
        <v>146</v>
      </c>
      <c r="E48" s="8" t="s">
        <v>268</v>
      </c>
      <c r="F48" s="8" t="s">
        <v>307</v>
      </c>
      <c r="G48" s="8" t="s">
        <v>350</v>
      </c>
      <c r="H48" s="8" t="s">
        <v>371</v>
      </c>
      <c r="I48" s="8" t="s">
        <v>289</v>
      </c>
      <c r="Q48" s="8">
        <f t="shared" si="0"/>
        <v>176.76</v>
      </c>
    </row>
    <row r="49" spans="1:17" ht="12.75">
      <c r="A49" s="6">
        <v>347</v>
      </c>
      <c r="B49" s="6" t="s">
        <v>188</v>
      </c>
      <c r="C49" s="6" t="s">
        <v>189</v>
      </c>
      <c r="D49" s="6" t="s">
        <v>129</v>
      </c>
      <c r="E49" s="8" t="s">
        <v>234</v>
      </c>
      <c r="F49" s="8" t="s">
        <v>291</v>
      </c>
      <c r="G49" s="8" t="s">
        <v>261</v>
      </c>
      <c r="H49" s="8" t="s">
        <v>338</v>
      </c>
      <c r="I49" s="8" t="s">
        <v>400</v>
      </c>
      <c r="Q49" s="8">
        <f t="shared" si="0"/>
        <v>178.6</v>
      </c>
    </row>
    <row r="50" spans="1:17" ht="12.75">
      <c r="A50" s="6">
        <v>348</v>
      </c>
      <c r="B50" s="6" t="s">
        <v>190</v>
      </c>
      <c r="C50" s="6" t="s">
        <v>143</v>
      </c>
      <c r="D50" s="6" t="s">
        <v>117</v>
      </c>
      <c r="E50" s="8" t="s">
        <v>260</v>
      </c>
      <c r="F50" s="8" t="s">
        <v>253</v>
      </c>
      <c r="G50" s="8" t="s">
        <v>312</v>
      </c>
      <c r="H50" s="8" t="s">
        <v>289</v>
      </c>
      <c r="I50" s="8" t="s">
        <v>332</v>
      </c>
      <c r="Q50" s="8">
        <f t="shared" si="0"/>
        <v>177.73</v>
      </c>
    </row>
    <row r="51" spans="1:17" ht="12.75">
      <c r="A51" s="6">
        <v>352</v>
      </c>
      <c r="B51" s="6" t="s">
        <v>160</v>
      </c>
      <c r="C51" s="6" t="s">
        <v>191</v>
      </c>
      <c r="D51" s="6" t="s">
        <v>120</v>
      </c>
      <c r="E51" s="8" t="s">
        <v>227</v>
      </c>
      <c r="F51" s="8" t="s">
        <v>262</v>
      </c>
      <c r="G51" s="8" t="s">
        <v>343</v>
      </c>
      <c r="H51" s="8" t="s">
        <v>255</v>
      </c>
      <c r="I51" s="8" t="s">
        <v>284</v>
      </c>
      <c r="Q51" s="8">
        <f t="shared" si="0"/>
        <v>178.92</v>
      </c>
    </row>
    <row r="52" spans="1:17" ht="12.75">
      <c r="A52" s="6">
        <v>353</v>
      </c>
      <c r="B52" s="126" t="s">
        <v>215</v>
      </c>
      <c r="C52" s="126" t="s">
        <v>145</v>
      </c>
      <c r="D52" s="126" t="s">
        <v>117</v>
      </c>
      <c r="E52" s="8" t="s">
        <v>267</v>
      </c>
      <c r="F52" s="8" t="s">
        <v>267</v>
      </c>
      <c r="G52" s="8" t="s">
        <v>348</v>
      </c>
      <c r="H52" s="8" t="s">
        <v>322</v>
      </c>
      <c r="I52" s="8" t="s">
        <v>409</v>
      </c>
      <c r="Q52" s="8">
        <f t="shared" si="0"/>
        <v>179.82</v>
      </c>
    </row>
    <row r="53" spans="1:17" ht="12.75">
      <c r="A53" s="6">
        <v>354</v>
      </c>
      <c r="B53" s="6" t="s">
        <v>107</v>
      </c>
      <c r="C53" s="6" t="s">
        <v>192</v>
      </c>
      <c r="D53" s="6" t="s">
        <v>109</v>
      </c>
      <c r="E53" s="8" t="s">
        <v>262</v>
      </c>
      <c r="F53" s="8" t="s">
        <v>270</v>
      </c>
      <c r="G53" s="8" t="s">
        <v>301</v>
      </c>
      <c r="H53" s="8" t="s">
        <v>374</v>
      </c>
      <c r="I53" s="8" t="s">
        <v>334</v>
      </c>
      <c r="Q53" s="8">
        <f t="shared" si="0"/>
        <v>177</v>
      </c>
    </row>
    <row r="54" spans="1:17" ht="12.75">
      <c r="A54" s="6">
        <v>357</v>
      </c>
      <c r="B54" s="6" t="s">
        <v>193</v>
      </c>
      <c r="C54" s="6" t="s">
        <v>176</v>
      </c>
      <c r="D54" s="6" t="s">
        <v>109</v>
      </c>
      <c r="E54" s="8" t="s">
        <v>264</v>
      </c>
      <c r="F54" s="8" t="s">
        <v>275</v>
      </c>
      <c r="G54" s="8" t="s">
        <v>344</v>
      </c>
      <c r="H54" s="8" t="s">
        <v>323</v>
      </c>
      <c r="I54" s="8" t="s">
        <v>408</v>
      </c>
      <c r="Q54" s="8">
        <f t="shared" si="0"/>
        <v>180.46</v>
      </c>
    </row>
    <row r="55" spans="1:17" ht="12.75">
      <c r="A55" s="6">
        <v>359</v>
      </c>
      <c r="B55" s="6" t="s">
        <v>194</v>
      </c>
      <c r="C55" s="6" t="s">
        <v>195</v>
      </c>
      <c r="D55" s="6" t="s">
        <v>158</v>
      </c>
      <c r="E55" s="8" t="s">
        <v>263</v>
      </c>
      <c r="F55" s="8" t="s">
        <v>250</v>
      </c>
      <c r="G55" s="8" t="s">
        <v>345</v>
      </c>
      <c r="H55" s="8" t="s">
        <v>379</v>
      </c>
      <c r="I55" s="8" t="s">
        <v>254</v>
      </c>
      <c r="Q55" s="8">
        <f t="shared" si="0"/>
        <v>177.7</v>
      </c>
    </row>
    <row r="56" spans="1:17" ht="12.75">
      <c r="A56" s="6">
        <v>360</v>
      </c>
      <c r="B56" s="6" t="s">
        <v>183</v>
      </c>
      <c r="C56" s="6" t="s">
        <v>196</v>
      </c>
      <c r="D56" s="6" t="s">
        <v>120</v>
      </c>
      <c r="E56" s="8" t="s">
        <v>265</v>
      </c>
      <c r="F56" s="8" t="s">
        <v>305</v>
      </c>
      <c r="G56" s="8" t="s">
        <v>346</v>
      </c>
      <c r="H56" s="8" t="s">
        <v>271</v>
      </c>
      <c r="I56" s="8" t="s">
        <v>378</v>
      </c>
      <c r="Q56" s="8">
        <f t="shared" si="0"/>
        <v>177.76</v>
      </c>
    </row>
    <row r="57" spans="1:17" ht="12.75">
      <c r="A57" s="6">
        <v>361</v>
      </c>
      <c r="B57" s="6" t="s">
        <v>197</v>
      </c>
      <c r="C57" s="6" t="s">
        <v>198</v>
      </c>
      <c r="D57" s="6" t="s">
        <v>117</v>
      </c>
      <c r="E57" s="8" t="s">
        <v>266</v>
      </c>
      <c r="F57" s="8" t="s">
        <v>306</v>
      </c>
      <c r="G57" s="8" t="s">
        <v>347</v>
      </c>
      <c r="H57" s="8" t="s">
        <v>380</v>
      </c>
      <c r="I57" s="8" t="s">
        <v>225</v>
      </c>
      <c r="Q57" s="8">
        <f t="shared" si="0"/>
        <v>179.55</v>
      </c>
    </row>
    <row r="58" spans="1:17" ht="12.75">
      <c r="A58" s="6">
        <v>501</v>
      </c>
      <c r="B58" s="6" t="s">
        <v>199</v>
      </c>
      <c r="C58" s="6" t="s">
        <v>200</v>
      </c>
      <c r="D58" s="6" t="s">
        <v>158</v>
      </c>
      <c r="E58" s="8" t="s">
        <v>270</v>
      </c>
      <c r="F58" s="8" t="s">
        <v>268</v>
      </c>
      <c r="G58" s="8" t="s">
        <v>351</v>
      </c>
      <c r="H58" s="8" t="s">
        <v>228</v>
      </c>
      <c r="I58" s="8" t="s">
        <v>348</v>
      </c>
      <c r="Q58" s="8">
        <f t="shared" si="0"/>
        <v>177.47</v>
      </c>
    </row>
    <row r="59" spans="1:17" ht="12.75">
      <c r="A59" s="6">
        <v>502</v>
      </c>
      <c r="B59" s="6" t="s">
        <v>201</v>
      </c>
      <c r="C59" s="6" t="s">
        <v>202</v>
      </c>
      <c r="D59" s="6" t="s">
        <v>203</v>
      </c>
      <c r="E59" s="8" t="s">
        <v>271</v>
      </c>
      <c r="F59" s="8" t="s">
        <v>310</v>
      </c>
      <c r="G59" s="8" t="s">
        <v>347</v>
      </c>
      <c r="H59" s="8" t="s">
        <v>261</v>
      </c>
      <c r="I59" s="8" t="s">
        <v>225</v>
      </c>
      <c r="Q59" s="8">
        <f t="shared" si="0"/>
        <v>177.66</v>
      </c>
    </row>
    <row r="60" spans="1:17" ht="12.75">
      <c r="A60" s="6">
        <v>503</v>
      </c>
      <c r="B60" s="6" t="s">
        <v>162</v>
      </c>
      <c r="C60" s="6" t="s">
        <v>204</v>
      </c>
      <c r="D60" s="6" t="s">
        <v>129</v>
      </c>
      <c r="E60" s="8" t="s">
        <v>272</v>
      </c>
      <c r="F60" s="8" t="s">
        <v>311</v>
      </c>
      <c r="G60" s="8" t="s">
        <v>299</v>
      </c>
      <c r="H60" s="8" t="s">
        <v>297</v>
      </c>
      <c r="I60" s="8" t="s">
        <v>296</v>
      </c>
      <c r="Q60" s="8">
        <f t="shared" si="0"/>
        <v>174.62</v>
      </c>
    </row>
    <row r="61" spans="1:17" ht="12.75">
      <c r="A61" s="6">
        <v>504</v>
      </c>
      <c r="B61" s="6" t="s">
        <v>156</v>
      </c>
      <c r="C61" s="6" t="s">
        <v>205</v>
      </c>
      <c r="D61" s="6" t="s">
        <v>158</v>
      </c>
      <c r="E61" s="8" t="s">
        <v>273</v>
      </c>
      <c r="F61" s="8" t="s">
        <v>259</v>
      </c>
      <c r="G61" s="8" t="s">
        <v>329</v>
      </c>
      <c r="H61" s="8" t="s">
        <v>269</v>
      </c>
      <c r="I61" s="8" t="s">
        <v>410</v>
      </c>
      <c r="Q61" s="8">
        <f t="shared" si="0"/>
        <v>179.72</v>
      </c>
    </row>
    <row r="62" spans="1:17" ht="12.75">
      <c r="A62" s="6">
        <v>505</v>
      </c>
      <c r="B62" s="6" t="s">
        <v>188</v>
      </c>
      <c r="C62" s="6" t="s">
        <v>170</v>
      </c>
      <c r="D62" s="6" t="s">
        <v>129</v>
      </c>
      <c r="E62" s="8" t="s">
        <v>275</v>
      </c>
      <c r="F62" s="8" t="s">
        <v>288</v>
      </c>
      <c r="G62" s="8" t="s">
        <v>246</v>
      </c>
      <c r="H62" s="8" t="s">
        <v>342</v>
      </c>
      <c r="I62" s="8" t="s">
        <v>374</v>
      </c>
      <c r="Q62" s="8">
        <f t="shared" si="0"/>
        <v>178.61</v>
      </c>
    </row>
    <row r="63" spans="1:17" ht="12.75">
      <c r="A63" s="6">
        <v>508</v>
      </c>
      <c r="B63" s="126" t="s">
        <v>213</v>
      </c>
      <c r="C63" s="126" t="s">
        <v>219</v>
      </c>
      <c r="D63" s="126" t="s">
        <v>117</v>
      </c>
      <c r="E63" s="8" t="s">
        <v>251</v>
      </c>
      <c r="F63" s="8" t="s">
        <v>312</v>
      </c>
      <c r="G63" s="8" t="s">
        <v>251</v>
      </c>
      <c r="H63" s="8" t="s">
        <v>259</v>
      </c>
      <c r="I63" s="8" t="s">
        <v>415</v>
      </c>
      <c r="Q63" s="8">
        <f t="shared" si="0"/>
        <v>177.75</v>
      </c>
    </row>
    <row r="64" spans="1:17" ht="12.75">
      <c r="A64" s="6">
        <v>516</v>
      </c>
      <c r="B64" s="6" t="s">
        <v>206</v>
      </c>
      <c r="C64" s="6" t="s">
        <v>207</v>
      </c>
      <c r="D64" s="6" t="s">
        <v>109</v>
      </c>
      <c r="E64" s="8" t="s">
        <v>274</v>
      </c>
      <c r="F64" s="8" t="s">
        <v>300</v>
      </c>
      <c r="G64" s="8" t="s">
        <v>274</v>
      </c>
      <c r="H64" s="8" t="s">
        <v>381</v>
      </c>
      <c r="I64" s="8" t="s">
        <v>411</v>
      </c>
      <c r="Q64" s="8">
        <f t="shared" si="0"/>
        <v>178.54</v>
      </c>
    </row>
    <row r="65" spans="1:17" ht="12.75">
      <c r="A65" s="6">
        <v>517</v>
      </c>
      <c r="B65" s="126" t="s">
        <v>201</v>
      </c>
      <c r="C65" s="126" t="s">
        <v>184</v>
      </c>
      <c r="D65" s="126" t="s">
        <v>203</v>
      </c>
      <c r="E65" s="8" t="s">
        <v>276</v>
      </c>
      <c r="F65" s="8" t="s">
        <v>313</v>
      </c>
      <c r="G65" s="8" t="s">
        <v>298</v>
      </c>
      <c r="H65" s="8" t="s">
        <v>382</v>
      </c>
      <c r="I65" s="8" t="s">
        <v>414</v>
      </c>
      <c r="Q65" s="8">
        <f t="shared" si="0"/>
        <v>177.93</v>
      </c>
    </row>
    <row r="66" spans="1:17" ht="12.75">
      <c r="A66" s="6">
        <v>601</v>
      </c>
      <c r="B66" s="6" t="s">
        <v>162</v>
      </c>
      <c r="C66" s="6" t="s">
        <v>208</v>
      </c>
      <c r="D66" s="6" t="s">
        <v>129</v>
      </c>
      <c r="E66" s="8" t="s">
        <v>238</v>
      </c>
      <c r="F66" s="8" t="s">
        <v>277</v>
      </c>
      <c r="G66" s="8" t="s">
        <v>314</v>
      </c>
      <c r="H66" s="8" t="s">
        <v>352</v>
      </c>
      <c r="I66" s="8" t="s">
        <v>383</v>
      </c>
      <c r="Q66" s="8">
        <f t="shared" si="0"/>
        <v>189.07</v>
      </c>
    </row>
    <row r="67" spans="1:17" ht="12.75">
      <c r="A67" s="6">
        <v>602</v>
      </c>
      <c r="B67" s="6" t="s">
        <v>209</v>
      </c>
      <c r="C67" s="6" t="s">
        <v>210</v>
      </c>
      <c r="D67" s="6" t="s">
        <v>129</v>
      </c>
      <c r="E67" s="8" t="s">
        <v>239</v>
      </c>
      <c r="F67" s="8" t="s">
        <v>239</v>
      </c>
      <c r="G67" s="8" t="s">
        <v>315</v>
      </c>
      <c r="H67" s="8" t="s">
        <v>353</v>
      </c>
      <c r="I67" s="8" t="s">
        <v>385</v>
      </c>
      <c r="Q67" s="8">
        <f t="shared" si="0"/>
        <v>189.9</v>
      </c>
    </row>
    <row r="68" spans="1:17" ht="12.75">
      <c r="A68" s="6">
        <v>603</v>
      </c>
      <c r="B68" s="6" t="s">
        <v>188</v>
      </c>
      <c r="C68" s="6" t="s">
        <v>211</v>
      </c>
      <c r="D68" s="6" t="s">
        <v>129</v>
      </c>
      <c r="E68" s="8" t="s">
        <v>241</v>
      </c>
      <c r="F68" s="8" t="s">
        <v>279</v>
      </c>
      <c r="G68" s="8" t="s">
        <v>318</v>
      </c>
      <c r="H68" s="8" t="s">
        <v>355</v>
      </c>
      <c r="I68" s="8" t="s">
        <v>384</v>
      </c>
      <c r="Q68" s="8">
        <f t="shared" si="0"/>
        <v>195.04</v>
      </c>
    </row>
    <row r="69" spans="1:17" ht="12.75">
      <c r="A69" s="6">
        <v>604</v>
      </c>
      <c r="B69" s="6" t="s">
        <v>212</v>
      </c>
      <c r="C69" s="6" t="s">
        <v>165</v>
      </c>
      <c r="D69" s="6" t="s">
        <v>129</v>
      </c>
      <c r="E69" s="8" t="s">
        <v>240</v>
      </c>
      <c r="F69" s="8" t="s">
        <v>278</v>
      </c>
      <c r="G69" s="8" t="s">
        <v>317</v>
      </c>
      <c r="H69" s="8" t="s">
        <v>354</v>
      </c>
      <c r="Q69" s="8">
        <f t="shared" si="0"/>
        <v>150.12</v>
      </c>
    </row>
    <row r="70" spans="1:17" ht="12.75">
      <c r="A70" s="6">
        <v>999</v>
      </c>
      <c r="E70" s="8" t="s">
        <v>269</v>
      </c>
      <c r="F70" s="8" t="s">
        <v>314</v>
      </c>
      <c r="G70" s="8" t="s">
        <v>339</v>
      </c>
      <c r="H70" s="8" t="s">
        <v>374</v>
      </c>
      <c r="I70" s="8" t="s">
        <v>405</v>
      </c>
      <c r="Q70" s="8">
        <f aca="true" t="shared" si="1" ref="Q70:Q133">SUM(E70*$E$2+F70*$F$2+G70*$G$2+H70*$H$2+I70*$I$2+$J$2*J70+K70*$E$2+L70*$F$2+M70*$G$2+N70*$H$2+O70*$I$2+P70*$J$2)</f>
        <v>155.19</v>
      </c>
    </row>
    <row r="71" ht="12.75">
      <c r="Q71" s="8">
        <f t="shared" si="1"/>
        <v>0</v>
      </c>
    </row>
    <row r="72" ht="12.75">
      <c r="Q72" s="8">
        <f t="shared" si="1"/>
        <v>0</v>
      </c>
    </row>
    <row r="73" spans="2:17" ht="12.75">
      <c r="B73" s="97"/>
      <c r="C73" s="98"/>
      <c r="D73" s="98"/>
      <c r="Q73" s="8">
        <f t="shared" si="1"/>
        <v>0</v>
      </c>
    </row>
    <row r="74" ht="12.75">
      <c r="Q74" s="8">
        <f t="shared" si="1"/>
        <v>0</v>
      </c>
    </row>
    <row r="75" ht="12.75">
      <c r="Q75" s="8">
        <f t="shared" si="1"/>
        <v>0</v>
      </c>
    </row>
    <row r="76" spans="2:17" ht="12.75">
      <c r="B76" s="97"/>
      <c r="C76" s="98"/>
      <c r="D76" s="98"/>
      <c r="Q76" s="8">
        <f t="shared" si="1"/>
        <v>0</v>
      </c>
    </row>
    <row r="77" ht="12.75">
      <c r="Q77" s="8">
        <f t="shared" si="1"/>
        <v>0</v>
      </c>
    </row>
    <row r="78" ht="12.75">
      <c r="Q78" s="8">
        <f t="shared" si="1"/>
        <v>0</v>
      </c>
    </row>
    <row r="79" ht="12.75">
      <c r="Q79" s="8">
        <f t="shared" si="1"/>
        <v>0</v>
      </c>
    </row>
    <row r="80" ht="12.75">
      <c r="Q80" s="8">
        <f t="shared" si="1"/>
        <v>0</v>
      </c>
    </row>
    <row r="81" spans="2:17" ht="12.75">
      <c r="B81" s="99"/>
      <c r="C81" s="100"/>
      <c r="D81" s="100"/>
      <c r="Q81" s="8">
        <f t="shared" si="1"/>
        <v>0</v>
      </c>
    </row>
    <row r="82" ht="12.75">
      <c r="Q82" s="8">
        <f t="shared" si="1"/>
        <v>0</v>
      </c>
    </row>
    <row r="83" spans="2:17" ht="12.75">
      <c r="B83" s="19"/>
      <c r="C83" s="19"/>
      <c r="D83" s="19"/>
      <c r="Q83" s="8">
        <f t="shared" si="1"/>
        <v>0</v>
      </c>
    </row>
    <row r="84" ht="12.75"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aca="true" t="shared" si="2" ref="Q134:Q197">SUM(E134*$E$2+F134*$F$2+G134*$G$2+H134*$H$2+I134*$I$2+$J$2*J134+K134*$E$2+L134*$F$2+M134*$G$2+N134*$H$2+O134*$I$2+P134*$J$2)</f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aca="true" t="shared" si="3" ref="Q198:Q261">SUM(E198*$E$2+F198*$F$2+G198*$G$2+H198*$H$2+I198*$I$2+$J$2*J198+K198*$E$2+L198*$F$2+M198*$G$2+N198*$H$2+O198*$I$2+P198*$J$2)</f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aca="true" t="shared" si="4" ref="Q262:Q300">SUM(E262*$E$2+F262*$F$2+G262*$G$2+H262*$H$2+I262*$I$2+$J$2*J262+K262*$E$2+L262*$F$2+M262*$G$2+N262*$H$2+O262*$I$2+P262*$J$2)</f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3:U25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169</v>
      </c>
      <c r="C8" s="2" t="str">
        <f>+VLOOKUP($B8,Gesamt!$A$5:$D$300,2,FALSE)</f>
        <v>Laukamp</v>
      </c>
      <c r="D8" s="2" t="str">
        <f>+VLOOKUP($B8,Gesamt!$A$5:$D$300,3,FALSE)</f>
        <v>Robin</v>
      </c>
      <c r="E8" s="1" t="str">
        <f>+VLOOKUP($B8,Gesamt!$A$5:$D$300,4,FALSE)</f>
        <v>Billerbeck</v>
      </c>
      <c r="F8" s="10" t="str">
        <f>+VLOOKUP($B8,Gesamt!$A$5:$F$300,5,FALSE)</f>
        <v>36,02</v>
      </c>
      <c r="G8" s="10" t="str">
        <f>+VLOOKUP($B8,Gesamt!$A$5:$G$300,6,FALSE)</f>
        <v>36,38</v>
      </c>
      <c r="H8" s="10" t="str">
        <f>+VLOOKUP($B8,Gesamt!$A$5:$H$300,7,FALSE)</f>
        <v>36,49</v>
      </c>
      <c r="I8" s="10" t="str">
        <f>+VLOOKUP($B8,Gesamt!$A$5:$I$300,8,FALSE)</f>
        <v>37,83</v>
      </c>
      <c r="J8" s="10" t="str">
        <f>+VLOOKUP($B8,Gesamt!$A$5:$Q$300,9,FALSE)</f>
        <v>37,10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(F8*$F$4+G8*$G$4+H8*$H$4+I8*$I$4+J8*$J$4+K8*$K$4+L8*$F$4+M8*$G$4+N8*$H$4+O8*$I$4+P8*$J$4+Q8*$J$4)</f>
        <v>147.8</v>
      </c>
      <c r="S8" s="8">
        <f>IF(R8&gt;0,R8*-1,-1000)</f>
        <v>-147.8</v>
      </c>
    </row>
    <row r="9" spans="1:19" ht="12.75">
      <c r="A9" s="1">
        <f>IF(R9&gt;0,RANK(S9,S:S),0)</f>
        <v>2</v>
      </c>
      <c r="B9" s="6">
        <v>135</v>
      </c>
      <c r="C9" s="2" t="str">
        <f>+VLOOKUP($B9,Gesamt!$A$5:$D$300,2,FALSE)</f>
        <v>Hipper</v>
      </c>
      <c r="D9" s="2" t="str">
        <f>+VLOOKUP($B9,Gesamt!$A$5:$D$300,3,FALSE)</f>
        <v>Charlotte</v>
      </c>
      <c r="E9" s="1" t="str">
        <f>+VLOOKUP($B9,Gesamt!$A$5:$D$300,4,FALSE)</f>
        <v>Billerbeck</v>
      </c>
      <c r="F9" s="10" t="str">
        <f>+VLOOKUP($B9,Gesamt!$A$5:$F$300,5,FALSE)</f>
        <v>36,49</v>
      </c>
      <c r="G9" s="10" t="str">
        <f>+VLOOKUP($B9,Gesamt!$A$5:$G$300,6,FALSE)</f>
        <v>36,00</v>
      </c>
      <c r="H9" s="10" t="str">
        <f>+VLOOKUP($B9,Gesamt!$A$5:$H$300,7,FALSE)</f>
        <v>36,90</v>
      </c>
      <c r="I9" s="10" t="str">
        <f>+VLOOKUP($B9,Gesamt!$A$5:$I$300,8,FALSE)</f>
        <v>37,68</v>
      </c>
      <c r="J9" s="10" t="str">
        <f>+VLOOKUP($B9,Gesamt!$A$5:$Q$300,9,FALSE)</f>
        <v>37,50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(F9*$F$4+G9*$G$4+H9*$H$4+I9*$I$4+J9*$J$4+K9*$K$4+L9*$F$4+M9*$G$4+N9*$H$4+O9*$I$4+P9*$J$4+Q9*$J$4)</f>
        <v>148.08</v>
      </c>
      <c r="S9" s="8">
        <f>IF(R9&gt;0,R9*-1,-1000)</f>
        <v>-148.08</v>
      </c>
    </row>
    <row r="10" spans="1:19" ht="12.75">
      <c r="A10" s="1">
        <f>IF(R10&gt;0,RANK(S10,S:S),0)</f>
        <v>3</v>
      </c>
      <c r="B10" s="6">
        <v>171</v>
      </c>
      <c r="C10" s="2" t="str">
        <f>+VLOOKUP($B10,Gesamt!$A$5:$D$300,2,FALSE)</f>
        <v>Volmer</v>
      </c>
      <c r="D10" s="2" t="str">
        <f>+VLOOKUP($B10,Gesamt!$A$5:$D$300,3,FALSE)</f>
        <v>Fabian</v>
      </c>
      <c r="E10" s="1" t="str">
        <f>+VLOOKUP($B10,Gesamt!$A$5:$D$300,4,FALSE)</f>
        <v>Billerbeck</v>
      </c>
      <c r="F10" s="10" t="str">
        <f>+VLOOKUP($B10,Gesamt!$A$5:$F$300,5,FALSE)</f>
        <v>36,02</v>
      </c>
      <c r="G10" s="10" t="str">
        <f>+VLOOKUP($B10,Gesamt!$A$5:$G$300,6,FALSE)</f>
        <v>36,25</v>
      </c>
      <c r="H10" s="10" t="str">
        <f>+VLOOKUP($B10,Gesamt!$A$5:$H$300,7,FALSE)</f>
        <v>37,40</v>
      </c>
      <c r="I10" s="10" t="str">
        <f>+VLOOKUP($B10,Gesamt!$A$5:$I$300,8,FALSE)</f>
        <v>38,10</v>
      </c>
      <c r="J10" s="10" t="str">
        <f>+VLOOKUP($B10,Gesamt!$A$5:$Q$300,9,FALSE)</f>
        <v>37,77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(F10*$F$4+G10*$G$4+H10*$H$4+I10*$I$4+J10*$J$4+K10*$K$4+L10*$F$4+M10*$G$4+N10*$H$4+O10*$I$4+P10*$J$4+Q10*$J$4)</f>
        <v>149.52</v>
      </c>
      <c r="S10" s="8">
        <f>IF(R10&gt;0,R10*-1,-1000)</f>
        <v>-149.52</v>
      </c>
    </row>
    <row r="11" spans="1:19" ht="12.75">
      <c r="A11" s="1">
        <f>IF(R11&gt;0,RANK(S11,S:S),0)</f>
        <v>4</v>
      </c>
      <c r="B11" s="6">
        <v>125</v>
      </c>
      <c r="C11" s="2" t="str">
        <f>+VLOOKUP($B11,Gesamt!$A$5:$D$300,2,FALSE)</f>
        <v>Gröning</v>
      </c>
      <c r="D11" s="2" t="str">
        <f>+VLOOKUP($B11,Gesamt!$A$5:$D$300,3,FALSE)</f>
        <v>Luca-Alessandro</v>
      </c>
      <c r="E11" s="1" t="str">
        <f>+VLOOKUP($B11,Gesamt!$A$5:$D$300,4,FALSE)</f>
        <v>Billerbeck</v>
      </c>
      <c r="F11" s="10" t="str">
        <f>+VLOOKUP($B11,Gesamt!$A$5:$F$300,5,FALSE)</f>
        <v>36,61</v>
      </c>
      <c r="G11" s="10" t="str">
        <f>+VLOOKUP($B11,Gesamt!$A$5:$G$300,6,FALSE)</f>
        <v>36,75</v>
      </c>
      <c r="H11" s="10" t="str">
        <f>+VLOOKUP($B11,Gesamt!$A$5:$H$300,7,FALSE)</f>
        <v>37,34</v>
      </c>
      <c r="I11" s="10" t="str">
        <f>+VLOOKUP($B11,Gesamt!$A$5:$I$300,8,FALSE)</f>
        <v>39,11</v>
      </c>
      <c r="J11" s="10" t="str">
        <f>+VLOOKUP($B11,Gesamt!$A$5:$Q$300,9,FALSE)</f>
        <v>37,49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(F11*$F$4+G11*$G$4+H11*$H$4+I11*$I$4+J11*$J$4+K11*$K$4+L11*$F$4+M11*$G$4+N11*$H$4+O11*$I$4+P11*$J$4+Q11*$J$4)</f>
        <v>150.69</v>
      </c>
      <c r="S11" s="8">
        <f>IF(R11&gt;0,R11*-1,-1000)</f>
        <v>-150.69</v>
      </c>
    </row>
    <row r="12" spans="1:19" ht="12.75">
      <c r="A12" s="1">
        <f>IF(R12&gt;0,RANK(S12,S:S),0)</f>
        <v>5</v>
      </c>
      <c r="B12" s="6">
        <v>146</v>
      </c>
      <c r="C12" s="2" t="str">
        <f>+VLOOKUP($B12,Gesamt!$A$5:$D$300,2,FALSE)</f>
        <v>Hagenbrock</v>
      </c>
      <c r="D12" s="2" t="str">
        <f>+VLOOKUP($B12,Gesamt!$A$5:$D$300,3,FALSE)</f>
        <v>Michelle</v>
      </c>
      <c r="E12" s="1" t="str">
        <f>+VLOOKUP($B12,Gesamt!$A$5:$D$300,4,FALSE)</f>
        <v>Billerbeck</v>
      </c>
      <c r="F12" s="10" t="str">
        <f>+VLOOKUP($B12,Gesamt!$A$5:$F$300,5,FALSE)</f>
        <v>36,90</v>
      </c>
      <c r="G12" s="10" t="str">
        <f>+VLOOKUP($B12,Gesamt!$A$5:$G$300,6,FALSE)</f>
        <v>36,14</v>
      </c>
      <c r="H12" s="10" t="str">
        <f>+VLOOKUP($B12,Gesamt!$A$5:$H$300,7,FALSE)</f>
        <v>38,02</v>
      </c>
      <c r="I12" s="10" t="str">
        <f>+VLOOKUP($B12,Gesamt!$A$5:$I$300,8,FALSE)</f>
        <v>38,43</v>
      </c>
      <c r="J12" s="10" t="str">
        <f>+VLOOKUP($B12,Gesamt!$A$5:$Q$300,9,FALSE)</f>
        <v>38,44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>(F12*$F$4+G12*$G$4+H12*$H$4+I12*$I$4+J12*$J$4+K12*$K$4+L12*$F$4+M12*$G$4+N12*$H$4+O12*$I$4+P12*$J$4+Q12*$J$4)</f>
        <v>151.03</v>
      </c>
      <c r="S12" s="8">
        <f>IF(R12&gt;0,R12*-1,-1000)</f>
        <v>-151.03</v>
      </c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3:U2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34.82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312</v>
      </c>
      <c r="C8" s="2" t="str">
        <f>+VLOOKUP($B8,Gesamt!$A$5:$D$300,2,FALSE)</f>
        <v>Ricker</v>
      </c>
      <c r="D8" s="2" t="str">
        <f>+VLOOKUP($B8,Gesamt!$A$5:$D$300,3,FALSE)</f>
        <v>Oliver</v>
      </c>
      <c r="E8" s="1" t="str">
        <f>+VLOOKUP($B8,Gesamt!$A$5:$D$300,4,FALSE)</f>
        <v>Billerbeck</v>
      </c>
      <c r="F8" s="10" t="str">
        <f>+VLOOKUP($B8,Gesamt!$A$5:$F$300,5,FALSE)</f>
        <v>34,87</v>
      </c>
      <c r="G8" s="10" t="str">
        <f>+VLOOKUP($B8,Gesamt!$A$5:$G$300,6,FALSE)</f>
        <v>34,21</v>
      </c>
      <c r="H8" s="10" t="str">
        <f>+VLOOKUP($B8,Gesamt!$A$5:$H$300,7,FALSE)</f>
        <v>35,25</v>
      </c>
      <c r="I8" s="10" t="str">
        <f>+VLOOKUP($B8,Gesamt!$A$5:$I$300,8,FALSE)</f>
        <v>34,48</v>
      </c>
      <c r="J8" s="10">
        <v>34.82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(F8*$F$4+G8*$G$4+H8*$H$4+I8*$I$4+J8*$J$4+K8*$K$4+L8*$F$4+M8*$G$4+N8*$H$4+O8*$I$4+P8*$J$4+Q8*$J$4)</f>
        <v>138.76</v>
      </c>
      <c r="S8" s="8">
        <f>IF(R8&gt;0,R8*-1,-1000)</f>
        <v>-138.76</v>
      </c>
    </row>
    <row r="9" spans="1:19" ht="12.75">
      <c r="A9" s="1">
        <f>IF(R9&gt;0,RANK(S9,S:S),0)</f>
        <v>2</v>
      </c>
      <c r="B9" s="6">
        <v>347</v>
      </c>
      <c r="C9" s="2" t="str">
        <f>+VLOOKUP($B9,Gesamt!$A$5:$D$300,2,FALSE)</f>
        <v>Wetter</v>
      </c>
      <c r="D9" s="2" t="str">
        <f>+VLOOKUP($B9,Gesamt!$A$5:$D$300,3,FALSE)</f>
        <v>Sabrina</v>
      </c>
      <c r="E9" s="1" t="str">
        <f>+VLOOKUP($B9,Gesamt!$A$5:$D$300,4,FALSE)</f>
        <v>Billerbeck</v>
      </c>
      <c r="F9" s="10" t="str">
        <f>+VLOOKUP($B9,Gesamt!$A$5:$F$300,5,FALSE)</f>
        <v>35,80</v>
      </c>
      <c r="G9" s="10" t="str">
        <f>+VLOOKUP($B9,Gesamt!$A$5:$G$300,6,FALSE)</f>
        <v>35,21</v>
      </c>
      <c r="H9" s="10" t="str">
        <f>+VLOOKUP($B9,Gesamt!$A$5:$H$300,7,FALSE)</f>
        <v>35,81</v>
      </c>
      <c r="I9" s="10" t="str">
        <f>+VLOOKUP($B9,Gesamt!$A$5:$I$300,8,FALSE)</f>
        <v>35,87</v>
      </c>
      <c r="J9" s="10" t="str">
        <f>+VLOOKUP($B9,Gesamt!$A$5:$Q$300,9,FALSE)</f>
        <v>35,91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(F9*$F$4+G9*$G$4+H9*$H$4+I9*$I$4+J9*$J$4+K9*$K$4+L9*$F$4+M9*$G$4+N9*$H$4+O9*$I$4+P9*$J$4+Q9*$J$4)</f>
        <v>142.8</v>
      </c>
      <c r="S9" s="8">
        <f>IF(R9&gt;0,R9*-1,-1000)</f>
        <v>-142.8</v>
      </c>
    </row>
    <row r="10" spans="1:19" ht="12.75">
      <c r="A10" s="1">
        <f>IF(R10&gt;0,RANK(S10,S:S),0)</f>
        <v>3</v>
      </c>
      <c r="B10" s="6">
        <v>309</v>
      </c>
      <c r="C10" s="2" t="str">
        <f>+VLOOKUP($B10,Gesamt!$A$5:$D$300,2,FALSE)</f>
        <v>Ricker</v>
      </c>
      <c r="D10" s="2" t="str">
        <f>+VLOOKUP($B10,Gesamt!$A$5:$D$300,3,FALSE)</f>
        <v>Jana-Lena</v>
      </c>
      <c r="E10" s="1" t="str">
        <f>+VLOOKUP($B10,Gesamt!$A$5:$D$300,4,FALSE)</f>
        <v>Billerbeck</v>
      </c>
      <c r="F10" s="10" t="str">
        <f>+VLOOKUP($B10,Gesamt!$A$5:$F$300,5,FALSE)</f>
        <v>35,11</v>
      </c>
      <c r="G10" s="10" t="str">
        <f>+VLOOKUP($B10,Gesamt!$A$5:$G$300,6,FALSE)</f>
        <v>35,63</v>
      </c>
      <c r="H10" s="10" t="str">
        <f>+VLOOKUP($B10,Gesamt!$A$5:$H$300,7,FALSE)</f>
        <v>35,62</v>
      </c>
      <c r="I10" s="10" t="str">
        <f>+VLOOKUP($B10,Gesamt!$A$5:$I$300,8,FALSE)</f>
        <v>36,09</v>
      </c>
      <c r="J10" s="10" t="str">
        <f>+VLOOKUP($B10,Gesamt!$A$5:$Q$300,9,FALSE)</f>
        <v>35,64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(F10*$F$4+G10*$G$4+H10*$H$4+I10*$I$4+J10*$J$4+K10*$K$4+L10*$F$4+M10*$G$4+N10*$H$4+O10*$I$4+P10*$J$4+Q10*$J$4)</f>
        <v>142.98</v>
      </c>
      <c r="S10" s="8">
        <f>IF(R10&gt;0,R10*-1,-1000)</f>
        <v>-142.98</v>
      </c>
    </row>
    <row r="11" spans="1:19" ht="12.75">
      <c r="A11" s="1">
        <f>IF(R11&gt;0,RANK(S11,S:S),0)</f>
        <v>4</v>
      </c>
      <c r="B11" s="6">
        <v>345</v>
      </c>
      <c r="C11" s="2" t="str">
        <f>+VLOOKUP($B11,Gesamt!$A$5:$D$300,2,FALSE)</f>
        <v>Hagenbrock</v>
      </c>
      <c r="D11" s="2" t="str">
        <f>+VLOOKUP($B11,Gesamt!$A$5:$D$300,3,FALSE)</f>
        <v>Dominik</v>
      </c>
      <c r="E11" s="1" t="str">
        <f>+VLOOKUP($B11,Gesamt!$A$5:$D$300,4,FALSE)</f>
        <v>Billerbeck</v>
      </c>
      <c r="F11" s="10" t="str">
        <f>+VLOOKUP($B11,Gesamt!$A$5:$F$300,5,FALSE)</f>
        <v>35,41</v>
      </c>
      <c r="G11" s="10" t="str">
        <f>+VLOOKUP($B11,Gesamt!$A$5:$G$300,6,FALSE)</f>
        <v>35,80</v>
      </c>
      <c r="H11" s="10" t="str">
        <f>+VLOOKUP($B11,Gesamt!$A$5:$H$300,7,FALSE)</f>
        <v>35,79</v>
      </c>
      <c r="I11" s="10" t="str">
        <f>+VLOOKUP($B11,Gesamt!$A$5:$I$300,8,FALSE)</f>
        <v>36,23</v>
      </c>
      <c r="J11" s="10" t="str">
        <f>+VLOOKUP($B11,Gesamt!$A$5:$Q$300,9,FALSE)</f>
        <v>35,76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(F11*$F$4+G11*$G$4+H11*$H$4+I11*$I$4+J11*$J$4+K11*$K$4+L11*$F$4+M11*$G$4+N11*$H$4+O11*$I$4+P11*$J$4+Q11*$J$4)</f>
        <v>143.58</v>
      </c>
      <c r="S11" s="8">
        <f>IF(R11&gt;0,R11*-1,-1000)</f>
        <v>-143.58</v>
      </c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3:U1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MIN(F8:F18)</f>
        <v>0</v>
      </c>
      <c r="G5" s="10">
        <f t="shared" si="0"/>
        <v>0</v>
      </c>
      <c r="H5" s="10">
        <f t="shared" si="0"/>
        <v>0</v>
      </c>
      <c r="I5" s="10">
        <f t="shared" si="0"/>
        <v>36.49</v>
      </c>
      <c r="J5" s="10">
        <f t="shared" si="0"/>
        <v>36.91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113</v>
      </c>
      <c r="C8" s="2" t="str">
        <f>+VLOOKUP($B8,Gesamt!$A$5:$D$300,2,FALSE)</f>
        <v>Kessling</v>
      </c>
      <c r="D8" s="2" t="str">
        <f>+VLOOKUP($B8,Gesamt!$A$5:$D$300,3,FALSE)</f>
        <v>Sophie</v>
      </c>
      <c r="E8" s="1" t="str">
        <f>+VLOOKUP($B8,Gesamt!$A$5:$D$300,4,FALSE)</f>
        <v>Mettingen</v>
      </c>
      <c r="F8" s="10" t="str">
        <f>+VLOOKUP($B8,Gesamt!$A$5:$F$300,5,FALSE)</f>
        <v>35,78</v>
      </c>
      <c r="G8" s="10" t="str">
        <f>+VLOOKUP($B8,Gesamt!$A$5:$G$300,6,FALSE)</f>
        <v>35,81</v>
      </c>
      <c r="H8" s="10" t="str">
        <f>+VLOOKUP($B8,Gesamt!$A$5:$H$300,7,FALSE)</f>
        <v>35,78</v>
      </c>
      <c r="I8" s="10" t="str">
        <f>+VLOOKUP($B8,Gesamt!$A$5:$I$300,8,FALSE)</f>
        <v>36,58</v>
      </c>
      <c r="J8" s="10" t="str">
        <f>+VLOOKUP($B8,Gesamt!$A$5:$Q$300,9,FALSE)</f>
        <v>36,17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18">(F8*$F$4+G8*$G$4+H8*$H$4+I8*$I$4+J8*$J$4+K8*$K$4+L8*$F$4+M8*$G$4+N8*$H$4+O8*$I$4+P8*$J$4+Q8*$J$4)</f>
        <v>144.34</v>
      </c>
      <c r="S8" s="8">
        <f aca="true" t="shared" si="2" ref="S8:S19">IF(R8&gt;0,R8*-1,-1000)</f>
        <v>-144.34</v>
      </c>
    </row>
    <row r="9" spans="1:19" ht="12.75">
      <c r="A9" s="1">
        <f>IF(R9&gt;0,RANK(S9,S:S),0)</f>
        <v>2</v>
      </c>
      <c r="B9" s="6">
        <v>170</v>
      </c>
      <c r="C9" s="2" t="str">
        <f>+VLOOKUP($B9,Gesamt!$A$5:$D$300,2,FALSE)</f>
        <v>Schröder</v>
      </c>
      <c r="D9" s="2" t="str">
        <f>+VLOOKUP($B9,Gesamt!$A$5:$D$300,3,FALSE)</f>
        <v>Maximilian</v>
      </c>
      <c r="E9" s="1" t="str">
        <f>+VLOOKUP($B9,Gesamt!$A$5:$D$300,4,FALSE)</f>
        <v>Friedrichsfeld</v>
      </c>
      <c r="F9" s="10" t="str">
        <f>+VLOOKUP($B9,Gesamt!$A$5:$F$300,5,FALSE)</f>
        <v>36,12</v>
      </c>
      <c r="G9" s="10" t="str">
        <f>+VLOOKUP($B9,Gesamt!$A$5:$G$300,6,FALSE)</f>
        <v>35,57</v>
      </c>
      <c r="H9" s="10" t="str">
        <f>+VLOOKUP($B9,Gesamt!$A$5:$H$300,7,FALSE)</f>
        <v>36,29</v>
      </c>
      <c r="I9" s="10" t="str">
        <f>+VLOOKUP($B9,Gesamt!$A$5:$I$300,8,FALSE)</f>
        <v>36,20</v>
      </c>
      <c r="J9" s="10" t="str">
        <f>+VLOOKUP($B9,Gesamt!$A$5:$Q$300,9,FALSE)</f>
        <v>37,11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145.17</v>
      </c>
      <c r="S9" s="8">
        <f t="shared" si="2"/>
        <v>-145.17</v>
      </c>
    </row>
    <row r="10" spans="1:19" ht="12.75">
      <c r="A10" s="1">
        <f>IF(R10&gt;0,RANK(S10,S:S),0)</f>
        <v>3</v>
      </c>
      <c r="B10" s="6">
        <v>104</v>
      </c>
      <c r="C10" s="2" t="str">
        <f>+VLOOKUP($B10,Gesamt!$A$5:$D$300,2,FALSE)</f>
        <v>Freudenstein</v>
      </c>
      <c r="D10" s="2" t="str">
        <f>+VLOOKUP($B10,Gesamt!$A$5:$D$300,3,FALSE)</f>
        <v>Rieke</v>
      </c>
      <c r="E10" s="1" t="str">
        <f>+VLOOKUP($B10,Gesamt!$A$5:$D$300,4,FALSE)</f>
        <v>Mettingen</v>
      </c>
      <c r="F10" s="10" t="str">
        <f>+VLOOKUP($B10,Gesamt!$A$5:$F$300,5,FALSE)</f>
        <v>36,05</v>
      </c>
      <c r="G10" s="10" t="str">
        <f>+VLOOKUP($B10,Gesamt!$A$5:$G$300,6,FALSE)</f>
        <v>36,25</v>
      </c>
      <c r="H10" s="10" t="str">
        <f>+VLOOKUP($B10,Gesamt!$A$5:$H$300,7,FALSE)</f>
        <v>36,29</v>
      </c>
      <c r="I10" s="10" t="str">
        <f>+VLOOKUP($B10,Gesamt!$A$5:$I$300,8,FALSE)</f>
        <v>36,53</v>
      </c>
      <c r="J10" s="10" t="str">
        <f>+VLOOKUP($B10,Gesamt!$A$5:$Q$300,9,FALSE)</f>
        <v>36,42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145.49</v>
      </c>
      <c r="S10" s="8">
        <f t="shared" si="2"/>
        <v>-145.49</v>
      </c>
    </row>
    <row r="11" spans="1:19" ht="12.75">
      <c r="A11" s="1">
        <f>IF(R11&gt;0,RANK(S11,S:S),0)</f>
        <v>4</v>
      </c>
      <c r="B11" s="6">
        <v>118</v>
      </c>
      <c r="C11" s="2" t="str">
        <f>+VLOOKUP($B11,Gesamt!$A$5:$D$300,2,FALSE)</f>
        <v>Potthoff</v>
      </c>
      <c r="D11" s="2" t="str">
        <f>+VLOOKUP($B11,Gesamt!$A$5:$D$300,3,FALSE)</f>
        <v>Mirco</v>
      </c>
      <c r="E11" s="1" t="str">
        <f>+VLOOKUP($B11,Gesamt!$A$5:$D$300,4,FALSE)</f>
        <v>Mettingen</v>
      </c>
      <c r="F11" s="10" t="str">
        <f>+VLOOKUP($B11,Gesamt!$A$5:$F$300,5,FALSE)</f>
        <v>36,44</v>
      </c>
      <c r="G11" s="10" t="str">
        <f>+VLOOKUP($B11,Gesamt!$A$5:$G$300,6,FALSE)</f>
        <v>36,03</v>
      </c>
      <c r="H11" s="10" t="str">
        <f>+VLOOKUP($B11,Gesamt!$A$5:$H$300,7,FALSE)</f>
        <v>36,74</v>
      </c>
      <c r="I11" s="10" t="str">
        <f>+VLOOKUP($B11,Gesamt!$A$5:$I$300,8,FALSE)</f>
        <v>36,03</v>
      </c>
      <c r="J11" s="10" t="str">
        <f>+VLOOKUP($B11,Gesamt!$A$5:$Q$300,9,FALSE)</f>
        <v>37,07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145.87</v>
      </c>
      <c r="S11" s="8">
        <f t="shared" si="2"/>
        <v>-145.87</v>
      </c>
    </row>
    <row r="12" spans="1:19" ht="12.75">
      <c r="A12" s="1">
        <f>IF(R12&gt;0,RANK(S12,S:S),0)</f>
        <v>4</v>
      </c>
      <c r="B12" s="6">
        <v>101</v>
      </c>
      <c r="C12" s="2" t="str">
        <f>+VLOOKUP($B12,Gesamt!$A$5:$D$300,2,FALSE)</f>
        <v>Sonneborn</v>
      </c>
      <c r="D12" s="2" t="str">
        <f>+VLOOKUP($B12,Gesamt!$A$5:$D$300,3,FALSE)</f>
        <v>Roland</v>
      </c>
      <c r="E12" s="1" t="str">
        <f>+VLOOKUP($B12,Gesamt!$A$5:$D$300,4,FALSE)</f>
        <v>Stromberg</v>
      </c>
      <c r="F12" s="10" t="str">
        <f>+VLOOKUP($B12,Gesamt!$A$5:$F$300,5,FALSE)</f>
        <v>35,98</v>
      </c>
      <c r="G12" s="10" t="str">
        <f>+VLOOKUP($B12,Gesamt!$A$5:$G$300,6,FALSE)</f>
        <v>35,52</v>
      </c>
      <c r="H12" s="10" t="str">
        <f>+VLOOKUP($B12,Gesamt!$A$5:$H$300,7,FALSE)</f>
        <v>36,84</v>
      </c>
      <c r="I12" s="10">
        <v>36.49</v>
      </c>
      <c r="J12" s="10" t="str">
        <f>+VLOOKUP($B12,Gesamt!$A$5:$Q$300,9,FALSE)</f>
        <v>37,02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145.87</v>
      </c>
      <c r="S12" s="8">
        <f t="shared" si="2"/>
        <v>-145.87</v>
      </c>
    </row>
    <row r="13" spans="1:19" ht="12.75">
      <c r="A13" s="1">
        <f>IF(R13&gt;0,RANK(S13,S:S),0)</f>
        <v>6</v>
      </c>
      <c r="B13" s="6">
        <v>105</v>
      </c>
      <c r="C13" s="2" t="str">
        <f>+VLOOKUP($B13,Gesamt!$A$5:$D$300,2,FALSE)</f>
        <v>Dirks</v>
      </c>
      <c r="D13" s="2" t="str">
        <f>+VLOOKUP($B13,Gesamt!$A$5:$D$300,3,FALSE)</f>
        <v>Moritz</v>
      </c>
      <c r="E13" s="1" t="str">
        <f>+VLOOKUP($B13,Gesamt!$A$5:$D$300,4,FALSE)</f>
        <v>Havixbeck</v>
      </c>
      <c r="F13" s="10" t="str">
        <f>+VLOOKUP($B13,Gesamt!$A$5:$F$300,5,FALSE)</f>
        <v>36,65</v>
      </c>
      <c r="G13" s="10" t="str">
        <f>+VLOOKUP($B13,Gesamt!$A$5:$G$300,6,FALSE)</f>
        <v>36,18</v>
      </c>
      <c r="H13" s="10" t="str">
        <f>+VLOOKUP($B13,Gesamt!$A$5:$H$300,7,FALSE)</f>
        <v>36,77</v>
      </c>
      <c r="I13" s="10" t="str">
        <f>+VLOOKUP($B13,Gesamt!$A$5:$I$300,8,FALSE)</f>
        <v>36,20</v>
      </c>
      <c r="J13" s="10" t="str">
        <f>+VLOOKUP($B13,Gesamt!$A$5:$Q$300,9,FALSE)</f>
        <v>36,80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145.95</v>
      </c>
      <c r="S13" s="8">
        <f t="shared" si="2"/>
        <v>-145.95</v>
      </c>
    </row>
    <row r="14" spans="1:19" ht="12.75">
      <c r="A14" s="1">
        <f>IF(R14&gt;0,RANK(S14,S:S),0)</f>
        <v>7</v>
      </c>
      <c r="B14" s="6">
        <v>166</v>
      </c>
      <c r="C14" s="2" t="str">
        <f>+VLOOKUP($B14,Gesamt!$A$5:$D$300,2,FALSE)</f>
        <v>Zaruba</v>
      </c>
      <c r="D14" s="2" t="str">
        <f>+VLOOKUP($B14,Gesamt!$A$5:$D$300,3,FALSE)</f>
        <v>Pia</v>
      </c>
      <c r="E14" s="1" t="str">
        <f>+VLOOKUP($B14,Gesamt!$A$5:$D$300,4,FALSE)</f>
        <v>Mettingen</v>
      </c>
      <c r="F14" s="10" t="str">
        <f>+VLOOKUP($B14,Gesamt!$A$5:$F$300,5,FALSE)</f>
        <v>36,12</v>
      </c>
      <c r="G14" s="10" t="str">
        <f>+VLOOKUP($B14,Gesamt!$A$5:$G$300,6,FALSE)</f>
        <v>35,88</v>
      </c>
      <c r="H14" s="10" t="str">
        <f>+VLOOKUP($B14,Gesamt!$A$5:$H$300,7,FALSE)</f>
        <v>36,23</v>
      </c>
      <c r="I14" s="10" t="str">
        <f>+VLOOKUP($B14,Gesamt!$A$5:$I$300,8,FALSE)</f>
        <v>37,00</v>
      </c>
      <c r="J14" s="10" t="str">
        <f>+VLOOKUP($B14,Gesamt!$A$5:$Q$300,9,FALSE)</f>
        <v>37,17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146.28</v>
      </c>
      <c r="S14" s="8">
        <f t="shared" si="2"/>
        <v>-146.28</v>
      </c>
    </row>
    <row r="15" spans="1:19" ht="12.75">
      <c r="A15" s="1">
        <f>IF(R15&gt;0,RANK(S15,S:S),0)</f>
        <v>8</v>
      </c>
      <c r="B15" s="6">
        <v>103</v>
      </c>
      <c r="C15" s="2" t="str">
        <f>+VLOOKUP($B15,Gesamt!$A$5:$D$300,2,FALSE)</f>
        <v>Stoll</v>
      </c>
      <c r="D15" s="2" t="str">
        <f>+VLOOKUP($B15,Gesamt!$A$5:$D$300,3,FALSE)</f>
        <v>Caroline</v>
      </c>
      <c r="E15" s="1" t="str">
        <f>+VLOOKUP($B15,Gesamt!$A$5:$D$300,4,FALSE)</f>
        <v>Kerpen</v>
      </c>
      <c r="F15" s="10" t="str">
        <f>+VLOOKUP($B15,Gesamt!$A$5:$F$300,5,FALSE)</f>
        <v>36,56</v>
      </c>
      <c r="G15" s="10" t="str">
        <f>+VLOOKUP($B15,Gesamt!$A$5:$G$300,6,FALSE)</f>
        <v>36,21</v>
      </c>
      <c r="H15" s="10" t="str">
        <f>+VLOOKUP($B15,Gesamt!$A$5:$H$300,7,FALSE)</f>
        <v>36,67</v>
      </c>
      <c r="I15" s="10" t="str">
        <f>+VLOOKUP($B15,Gesamt!$A$5:$I$300,8,FALSE)</f>
        <v>36,94</v>
      </c>
      <c r="J15" s="10" t="str">
        <f>+VLOOKUP($B15,Gesamt!$A$5:$Q$300,9,FALSE)</f>
        <v>36,99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146.81</v>
      </c>
      <c r="S15" s="8">
        <f t="shared" si="2"/>
        <v>-146.81</v>
      </c>
    </row>
    <row r="16" spans="1:19" ht="12.75">
      <c r="A16" s="1">
        <f>IF(R16&gt;0,RANK(S16,S:S),0)</f>
        <v>9</v>
      </c>
      <c r="B16" s="6">
        <v>119</v>
      </c>
      <c r="C16" s="2" t="str">
        <f>+VLOOKUP($B16,Gesamt!$A$5:$D$300,2,FALSE)</f>
        <v>Wallmeyer</v>
      </c>
      <c r="D16" s="2" t="str">
        <f>+VLOOKUP($B16,Gesamt!$A$5:$D$300,3,FALSE)</f>
        <v>Bea</v>
      </c>
      <c r="E16" s="1" t="str">
        <f>+VLOOKUP($B16,Gesamt!$A$5:$D$300,4,FALSE)</f>
        <v>Havixbeck</v>
      </c>
      <c r="F16" s="10" t="str">
        <f>+VLOOKUP($B16,Gesamt!$A$5:$F$300,5,FALSE)</f>
        <v>35,80</v>
      </c>
      <c r="G16" s="10" t="str">
        <f>+VLOOKUP($B16,Gesamt!$A$5:$G$300,6,FALSE)</f>
        <v>36,36</v>
      </c>
      <c r="H16" s="10" t="str">
        <f>+VLOOKUP($B16,Gesamt!$A$5:$H$300,7,FALSE)</f>
        <v>36,45</v>
      </c>
      <c r="I16" s="10" t="str">
        <f>+VLOOKUP($B16,Gesamt!$A$5:$I$300,8,FALSE)</f>
        <v>37,82</v>
      </c>
      <c r="J16" s="10" t="str">
        <f>+VLOOKUP($B16,Gesamt!$A$5:$Q$300,9,FALSE)</f>
        <v>36,55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147.18</v>
      </c>
      <c r="S16" s="8">
        <f t="shared" si="2"/>
        <v>-147.18</v>
      </c>
    </row>
    <row r="17" spans="1:19" ht="12.75">
      <c r="A17" s="1">
        <f>IF(R17&gt;0,RANK(S17,S:S),0)</f>
        <v>10</v>
      </c>
      <c r="B17" s="6">
        <v>111</v>
      </c>
      <c r="C17" s="2" t="str">
        <f>+VLOOKUP($B17,Gesamt!$A$5:$D$300,2,FALSE)</f>
        <v>Brüggemann</v>
      </c>
      <c r="D17" s="2" t="str">
        <f>+VLOOKUP($B17,Gesamt!$A$5:$D$300,3,FALSE)</f>
        <v>Kilian</v>
      </c>
      <c r="E17" s="1" t="str">
        <f>+VLOOKUP($B17,Gesamt!$A$5:$D$300,4,FALSE)</f>
        <v>Havixbeck</v>
      </c>
      <c r="F17" s="10" t="str">
        <f>+VLOOKUP($B17,Gesamt!$A$5:$F$300,5,FALSE)</f>
        <v>36,21</v>
      </c>
      <c r="G17" s="10" t="str">
        <f>+VLOOKUP($B17,Gesamt!$A$5:$G$300,6,FALSE)</f>
        <v>36,71</v>
      </c>
      <c r="H17" s="10" t="str">
        <f>+VLOOKUP($B17,Gesamt!$A$5:$H$300,7,FALSE)</f>
        <v>37,11</v>
      </c>
      <c r="I17" s="10" t="str">
        <f>+VLOOKUP($B17,Gesamt!$A$5:$I$300,8,FALSE)</f>
        <v>37,34</v>
      </c>
      <c r="J17" s="10" t="str">
        <f>+VLOOKUP($B17,Gesamt!$A$5:$Q$300,9,FALSE)</f>
        <v>36,94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148.1</v>
      </c>
      <c r="S17" s="8">
        <f t="shared" si="2"/>
        <v>-148.1</v>
      </c>
    </row>
    <row r="18" spans="1:19" ht="12.75">
      <c r="A18" s="1">
        <f>IF(R18&gt;0,RANK(S18,S:S),0)</f>
        <v>11</v>
      </c>
      <c r="B18" s="6">
        <v>139</v>
      </c>
      <c r="C18" s="2" t="str">
        <f>+VLOOKUP($B18,Gesamt!$A$5:$D$300,2,FALSE)</f>
        <v>Aschoff</v>
      </c>
      <c r="D18" s="2" t="str">
        <f>+VLOOKUP($B18,Gesamt!$A$5:$D$300,3,FALSE)</f>
        <v>Titus</v>
      </c>
      <c r="E18" s="1" t="str">
        <f>+VLOOKUP($B18,Gesamt!$A$5:$D$300,4,FALSE)</f>
        <v>Stromberg</v>
      </c>
      <c r="F18" s="10" t="str">
        <f>+VLOOKUP($B18,Gesamt!$A$5:$F$300,5,FALSE)</f>
        <v>36,28</v>
      </c>
      <c r="G18" s="10" t="str">
        <f>+VLOOKUP($B18,Gesamt!$A$5:$G$300,6,FALSE)</f>
        <v>36,25</v>
      </c>
      <c r="H18" s="10" t="str">
        <f>+VLOOKUP($B18,Gesamt!$A$5:$H$300,7,FALSE)</f>
        <v>37,02</v>
      </c>
      <c r="I18" s="10" t="str">
        <f>+VLOOKUP($B18,Gesamt!$A$5:$I$300,8,FALSE)</f>
        <v>38,07</v>
      </c>
      <c r="J18" s="10">
        <v>36.91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148.25</v>
      </c>
      <c r="S18" s="8">
        <f t="shared" si="2"/>
        <v>-148.25</v>
      </c>
    </row>
    <row r="19" spans="1:19" ht="12.75">
      <c r="A19" s="1">
        <f>IF(R19&gt;0,RANK(S19,S:S),0)</f>
        <v>12</v>
      </c>
      <c r="B19" s="6">
        <v>129</v>
      </c>
      <c r="C19" s="2" t="str">
        <f>+VLOOKUP($B19,Gesamt!$A$5:$D$300,2,FALSE)</f>
        <v>Schlösser</v>
      </c>
      <c r="D19" s="2" t="str">
        <f>+VLOOKUP($B19,Gesamt!$A$5:$D$300,3,FALSE)</f>
        <v>Timon</v>
      </c>
      <c r="E19" s="1" t="str">
        <f>+VLOOKUP($B19,Gesamt!$A$5:$D$300,4,FALSE)</f>
        <v>Stromberg</v>
      </c>
      <c r="F19" s="10" t="str">
        <f>+VLOOKUP($B19,Gesamt!$A$5:$F$300,5,FALSE)</f>
        <v>36,79</v>
      </c>
      <c r="G19" s="10" t="str">
        <f>+VLOOKUP($B19,Gesamt!$A$5:$G$300,6,FALSE)</f>
        <v>36,54</v>
      </c>
      <c r="H19" s="10" t="str">
        <f>+VLOOKUP($B19,Gesamt!$A$5:$H$300,7,FALSE)</f>
        <v>37,13</v>
      </c>
      <c r="I19" s="10" t="str">
        <f>+VLOOKUP($B19,Gesamt!$A$5:$I$300,8,FALSE)</f>
        <v>37,16</v>
      </c>
      <c r="J19" s="10" t="str">
        <f>+VLOOKUP($B19,Gesamt!$A$5:$Q$300,9,FALSE)</f>
        <v>37,53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>(F19*$F$4+G19*$G$4+H19*$H$4+I19*$I$4+J19*$J$4+K19*$K$4+L19*$F$4+M19*$G$4+N19*$H$4+O19*$I$4+P19*$J$4+Q19*$J$4)</f>
        <v>148.36</v>
      </c>
      <c r="S19" s="8">
        <f t="shared" si="2"/>
        <v>-148.36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3:U4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MIN(F8:F49)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36">IF(R8&gt;0,RANK(S8,S$1:S$65536),0)</f>
        <v>1</v>
      </c>
      <c r="B8" s="6">
        <v>305</v>
      </c>
      <c r="C8" s="2" t="str">
        <f>+VLOOKUP($B8,Gesamt!$A$5:$D$300,2,FALSE)</f>
        <v>Gößling</v>
      </c>
      <c r="D8" s="2" t="str">
        <f>+VLOOKUP($B8,Gesamt!$A$5:$D$300,3,FALSE)</f>
        <v>Jule</v>
      </c>
      <c r="E8" s="1" t="str">
        <f>+VLOOKUP($B8,Gesamt!$A$5:$D$300,4,FALSE)</f>
        <v>Mettingen</v>
      </c>
      <c r="F8" s="10" t="str">
        <f>+VLOOKUP($B8,Gesamt!$A$5:$F$300,5,FALSE)</f>
        <v>34,86</v>
      </c>
      <c r="G8" s="10" t="str">
        <f>+VLOOKUP($B8,Gesamt!$A$5:$G$300,6,FALSE)</f>
        <v>34,26</v>
      </c>
      <c r="H8" s="10" t="str">
        <f>+VLOOKUP($B8,Gesamt!$A$5:$H$300,7,FALSE)</f>
        <v>34,58</v>
      </c>
      <c r="I8" s="10" t="str">
        <f>+VLOOKUP($B8,Gesamt!$A$5:$I$300,8,FALSE)</f>
        <v>34,69</v>
      </c>
      <c r="J8" s="10" t="str">
        <f>+VLOOKUP($B8,Gesamt!$A$5:$Q$300,9,FALSE)</f>
        <v>34,96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33">(F8*$F$4+G8*$G$4+H8*$H$4+I8*$I$4+J8*$J$4+K8*$K$4+L8*$F$4+M8*$G$4+N8*$H$4+O8*$I$4+P8*$J$4+Q8*$J$4)</f>
        <v>138.49</v>
      </c>
      <c r="S8" s="8">
        <f aca="true" t="shared" si="3" ref="S8:S36">IF(R8&gt;0,R8*-1,-1000)</f>
        <v>-138.49</v>
      </c>
    </row>
    <row r="9" spans="1:19" ht="12.75">
      <c r="A9" s="1">
        <f t="shared" si="1"/>
        <v>2</v>
      </c>
      <c r="B9" s="6">
        <v>301</v>
      </c>
      <c r="C9" s="2" t="str">
        <f>+VLOOKUP($B9,Gesamt!$A$5:$D$300,2,FALSE)</f>
        <v>Leismann</v>
      </c>
      <c r="D9" s="2" t="str">
        <f>+VLOOKUP($B9,Gesamt!$A$5:$D$300,3,FALSE)</f>
        <v>Dominik</v>
      </c>
      <c r="E9" s="1" t="str">
        <f>+VLOOKUP($B9,Gesamt!$A$5:$D$300,4,FALSE)</f>
        <v>Mettingen</v>
      </c>
      <c r="F9" s="10" t="str">
        <f>+VLOOKUP($B9,Gesamt!$A$5:$F$300,5,FALSE)</f>
        <v>34,82</v>
      </c>
      <c r="G9" s="10" t="str">
        <f>+VLOOKUP($B9,Gesamt!$A$5:$G$300,6,FALSE)</f>
        <v>35,01</v>
      </c>
      <c r="H9" s="10" t="str">
        <f>+VLOOKUP($B9,Gesamt!$A$5:$H$300,7,FALSE)</f>
        <v>34,85</v>
      </c>
      <c r="I9" s="10" t="str">
        <f>+VLOOKUP($B9,Gesamt!$A$5:$I$300,8,FALSE)</f>
        <v>35,16</v>
      </c>
      <c r="J9" s="10" t="str">
        <f>+VLOOKUP($B9,Gesamt!$A$5:$Q$300,9,FALSE)</f>
        <v>34,86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139.88</v>
      </c>
      <c r="S9" s="8">
        <f t="shared" si="3"/>
        <v>-139.88</v>
      </c>
    </row>
    <row r="10" spans="1:19" ht="12.75">
      <c r="A10" s="1">
        <f t="shared" si="1"/>
        <v>3</v>
      </c>
      <c r="B10" s="6">
        <v>306</v>
      </c>
      <c r="C10" s="2" t="str">
        <f>+VLOOKUP($B10,Gesamt!$A$5:$D$300,2,FALSE)</f>
        <v>Kelch</v>
      </c>
      <c r="D10" s="2" t="str">
        <f>+VLOOKUP($B10,Gesamt!$A$5:$D$300,3,FALSE)</f>
        <v>Maria</v>
      </c>
      <c r="E10" s="1" t="str">
        <f>+VLOOKUP($B10,Gesamt!$A$5:$D$300,4,FALSE)</f>
        <v>Bergkamen</v>
      </c>
      <c r="F10" s="10" t="str">
        <f>+VLOOKUP($B10,Gesamt!$A$5:$F$300,5,FALSE)</f>
        <v>34,76</v>
      </c>
      <c r="G10" s="10" t="str">
        <f>+VLOOKUP($B10,Gesamt!$A$5:$G$300,6,FALSE)</f>
        <v>34,84</v>
      </c>
      <c r="H10" s="10" t="str">
        <f>+VLOOKUP($B10,Gesamt!$A$5:$H$300,7,FALSE)</f>
        <v>34,57</v>
      </c>
      <c r="I10" s="10" t="str">
        <f>+VLOOKUP($B10,Gesamt!$A$5:$I$300,8,FALSE)</f>
        <v>35,46</v>
      </c>
      <c r="J10" s="10" t="str">
        <f>+VLOOKUP($B10,Gesamt!$A$5:$Q$300,9,FALSE)</f>
        <v>35,14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140.01</v>
      </c>
      <c r="S10" s="8">
        <f t="shared" si="3"/>
        <v>-140.01</v>
      </c>
    </row>
    <row r="11" spans="1:19" ht="12.75">
      <c r="A11" s="1">
        <f t="shared" si="1"/>
        <v>4</v>
      </c>
      <c r="B11" s="6">
        <v>303</v>
      </c>
      <c r="C11" s="2" t="str">
        <f>+VLOOKUP($B11,Gesamt!$A$5:$D$300,2,FALSE)</f>
        <v>Lange</v>
      </c>
      <c r="D11" s="2" t="str">
        <f>+VLOOKUP($B11,Gesamt!$A$5:$D$300,3,FALSE)</f>
        <v>Florian</v>
      </c>
      <c r="E11" s="1" t="str">
        <f>+VLOOKUP($B11,Gesamt!$A$5:$D$300,4,FALSE)</f>
        <v>Mettingen</v>
      </c>
      <c r="F11" s="10" t="str">
        <f>+VLOOKUP($B11,Gesamt!$A$5:$F$300,5,FALSE)</f>
        <v>35,52</v>
      </c>
      <c r="G11" s="10" t="str">
        <f>+VLOOKUP($B11,Gesamt!$A$5:$G$300,6,FALSE)</f>
        <v>34,96</v>
      </c>
      <c r="H11" s="10" t="str">
        <f>+VLOOKUP($B11,Gesamt!$A$5:$H$300,7,FALSE)</f>
        <v>35,46</v>
      </c>
      <c r="I11" s="10" t="str">
        <f>+VLOOKUP($B11,Gesamt!$A$5:$I$300,8,FALSE)</f>
        <v>35,24</v>
      </c>
      <c r="J11" s="10" t="str">
        <f>+VLOOKUP($B11,Gesamt!$A$5:$Q$300,9,FALSE)</f>
        <v>35,50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141.16</v>
      </c>
      <c r="S11" s="8">
        <f t="shared" si="3"/>
        <v>-141.16</v>
      </c>
    </row>
    <row r="12" spans="1:19" ht="12.75">
      <c r="A12" s="1">
        <f t="shared" si="1"/>
        <v>5</v>
      </c>
      <c r="B12" s="6">
        <v>304</v>
      </c>
      <c r="C12" s="2" t="str">
        <f>+VLOOKUP($B12,Gesamt!$A$5:$D$300,2,FALSE)</f>
        <v>van Loo </v>
      </c>
      <c r="D12" s="2" t="str">
        <f>+VLOOKUP($B12,Gesamt!$A$5:$D$300,3,FALSE)</f>
        <v>Julian</v>
      </c>
      <c r="E12" s="1" t="str">
        <f>+VLOOKUP($B12,Gesamt!$A$5:$D$300,4,FALSE)</f>
        <v>Kerpen</v>
      </c>
      <c r="F12" s="10" t="str">
        <f>+VLOOKUP($B12,Gesamt!$A$5:$F$300,5,FALSE)</f>
        <v>35,20</v>
      </c>
      <c r="G12" s="10" t="str">
        <f>+VLOOKUP($B12,Gesamt!$A$5:$G$300,6,FALSE)</f>
        <v>35,32</v>
      </c>
      <c r="H12" s="10" t="str">
        <f>+VLOOKUP($B12,Gesamt!$A$5:$H$300,7,FALSE)</f>
        <v>34,88</v>
      </c>
      <c r="I12" s="10" t="str">
        <f>+VLOOKUP($B12,Gesamt!$A$5:$I$300,8,FALSE)</f>
        <v>35,59</v>
      </c>
      <c r="J12" s="10" t="str">
        <f>+VLOOKUP($B12,Gesamt!$A$5:$Q$300,9,FALSE)</f>
        <v>35,41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141.2</v>
      </c>
      <c r="S12" s="8">
        <f t="shared" si="3"/>
        <v>-141.2</v>
      </c>
    </row>
    <row r="13" spans="1:19" ht="12.75">
      <c r="A13" s="1">
        <f t="shared" si="1"/>
        <v>6</v>
      </c>
      <c r="B13" s="6">
        <v>314</v>
      </c>
      <c r="C13" s="2" t="str">
        <f>+VLOOKUP($B13,Gesamt!$A$5:$D$300,2,FALSE)</f>
        <v>Eckert</v>
      </c>
      <c r="D13" s="2" t="str">
        <f>+VLOOKUP($B13,Gesamt!$A$5:$D$300,3,FALSE)</f>
        <v>Sebastian</v>
      </c>
      <c r="E13" s="1" t="str">
        <f>+VLOOKUP($B13,Gesamt!$A$5:$D$300,4,FALSE)</f>
        <v>Overath</v>
      </c>
      <c r="F13" s="10" t="str">
        <f>+VLOOKUP($B13,Gesamt!$A$5:$F$300,5,FALSE)</f>
        <v>35,47</v>
      </c>
      <c r="G13" s="10" t="str">
        <f>+VLOOKUP($B13,Gesamt!$A$5:$G$300,6,FALSE)</f>
        <v>34,78</v>
      </c>
      <c r="H13" s="10" t="str">
        <f>+VLOOKUP($B13,Gesamt!$A$5:$H$300,7,FALSE)</f>
        <v>35,47</v>
      </c>
      <c r="I13" s="10" t="str">
        <f>+VLOOKUP($B13,Gesamt!$A$5:$I$300,8,FALSE)</f>
        <v>35,33</v>
      </c>
      <c r="J13" s="10" t="str">
        <f>+VLOOKUP($B13,Gesamt!$A$5:$Q$300,9,FALSE)</f>
        <v>35,76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141.34</v>
      </c>
      <c r="S13" s="8">
        <f t="shared" si="3"/>
        <v>-141.34</v>
      </c>
    </row>
    <row r="14" spans="1:19" ht="12.75">
      <c r="A14" s="1">
        <f t="shared" si="1"/>
        <v>7</v>
      </c>
      <c r="B14" s="6">
        <v>319</v>
      </c>
      <c r="C14" s="2" t="str">
        <f>+VLOOKUP($B14,Gesamt!$A$5:$D$300,2,FALSE)</f>
        <v>Gößling</v>
      </c>
      <c r="D14" s="2" t="str">
        <f>+VLOOKUP($B14,Gesamt!$A$5:$D$300,3,FALSE)</f>
        <v>Jannik</v>
      </c>
      <c r="E14" s="1" t="str">
        <f>+VLOOKUP($B14,Gesamt!$A$5:$D$300,4,FALSE)</f>
        <v>Mettingen</v>
      </c>
      <c r="F14" s="10" t="str">
        <f>+VLOOKUP($B14,Gesamt!$A$5:$F$300,5,FALSE)</f>
        <v>35,25</v>
      </c>
      <c r="G14" s="10" t="str">
        <f>+VLOOKUP($B14,Gesamt!$A$5:$G$300,6,FALSE)</f>
        <v>34,98</v>
      </c>
      <c r="H14" s="10" t="str">
        <f>+VLOOKUP($B14,Gesamt!$A$5:$H$300,7,FALSE)</f>
        <v>35,42</v>
      </c>
      <c r="I14" s="10" t="str">
        <f>+VLOOKUP($B14,Gesamt!$A$5:$I$300,8,FALSE)</f>
        <v>35,52</v>
      </c>
      <c r="J14" s="10" t="str">
        <f>+VLOOKUP($B14,Gesamt!$A$5:$Q$300,9,FALSE)</f>
        <v>35,43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141.35</v>
      </c>
      <c r="S14" s="8">
        <f t="shared" si="3"/>
        <v>-141.35</v>
      </c>
    </row>
    <row r="15" spans="1:19" ht="12.75">
      <c r="A15" s="1">
        <f t="shared" si="1"/>
        <v>8</v>
      </c>
      <c r="B15" s="6">
        <v>346</v>
      </c>
      <c r="C15" s="2" t="str">
        <f>+VLOOKUP($B15,Gesamt!$A$5:$D$300,2,FALSE)</f>
        <v>Müller</v>
      </c>
      <c r="D15" s="2" t="str">
        <f>+VLOOKUP($B15,Gesamt!$A$5:$D$300,3,FALSE)</f>
        <v>Franziska</v>
      </c>
      <c r="E15" s="1" t="str">
        <f>+VLOOKUP($B15,Gesamt!$A$5:$D$300,4,FALSE)</f>
        <v>Friedrichsfeld</v>
      </c>
      <c r="F15" s="10" t="str">
        <f>+VLOOKUP($B15,Gesamt!$A$5:$F$300,5,FALSE)</f>
        <v>35,33</v>
      </c>
      <c r="G15" s="10" t="str">
        <f>+VLOOKUP($B15,Gesamt!$A$5:$G$300,6,FALSE)</f>
        <v>35,04</v>
      </c>
      <c r="H15" s="10" t="str">
        <f>+VLOOKUP($B15,Gesamt!$A$5:$H$300,7,FALSE)</f>
        <v>35,27</v>
      </c>
      <c r="I15" s="10" t="str">
        <f>+VLOOKUP($B15,Gesamt!$A$5:$I$300,8,FALSE)</f>
        <v>35,24</v>
      </c>
      <c r="J15" s="10" t="str">
        <f>+VLOOKUP($B15,Gesamt!$A$5:$Q$300,9,FALSE)</f>
        <v>35,88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141.43</v>
      </c>
      <c r="S15" s="8">
        <f t="shared" si="3"/>
        <v>-141.43</v>
      </c>
    </row>
    <row r="16" spans="1:19" ht="12.75">
      <c r="A16" s="1">
        <f t="shared" si="1"/>
        <v>9</v>
      </c>
      <c r="B16" s="6">
        <v>325</v>
      </c>
      <c r="C16" s="2" t="str">
        <f>+VLOOKUP($B16,Gesamt!$A$5:$D$300,2,FALSE)</f>
        <v>Stoll</v>
      </c>
      <c r="D16" s="2" t="str">
        <f>+VLOOKUP($B16,Gesamt!$A$5:$D$300,3,FALSE)</f>
        <v>Charlotte</v>
      </c>
      <c r="E16" s="1" t="str">
        <f>+VLOOKUP($B16,Gesamt!$A$5:$D$300,4,FALSE)</f>
        <v>Kerpen</v>
      </c>
      <c r="F16" s="10" t="str">
        <f>+VLOOKUP($B16,Gesamt!$A$5:$F$300,5,FALSE)</f>
        <v>35,71</v>
      </c>
      <c r="G16" s="10" t="str">
        <f>+VLOOKUP($B16,Gesamt!$A$5:$G$300,6,FALSE)</f>
        <v>35,06</v>
      </c>
      <c r="H16" s="10" t="str">
        <f>+VLOOKUP($B16,Gesamt!$A$5:$H$300,7,FALSE)</f>
        <v>35,67</v>
      </c>
      <c r="I16" s="10" t="str">
        <f>+VLOOKUP($B16,Gesamt!$A$5:$I$300,8,FALSE)</f>
        <v>35,07</v>
      </c>
      <c r="J16" s="10" t="str">
        <f>+VLOOKUP($B16,Gesamt!$A$5:$Q$300,9,FALSE)</f>
        <v>35,72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141.52</v>
      </c>
      <c r="S16" s="8">
        <f t="shared" si="3"/>
        <v>-141.52</v>
      </c>
    </row>
    <row r="17" spans="1:19" ht="12.75">
      <c r="A17" s="1">
        <f t="shared" si="1"/>
        <v>9</v>
      </c>
      <c r="B17" s="6">
        <v>326</v>
      </c>
      <c r="C17" s="2" t="str">
        <f>+VLOOKUP($B17,Gesamt!$A$5:$D$300,2,FALSE)</f>
        <v>Kessling</v>
      </c>
      <c r="D17" s="2" t="str">
        <f>+VLOOKUP($B17,Gesamt!$A$5:$D$300,3,FALSE)</f>
        <v>Luca</v>
      </c>
      <c r="E17" s="1" t="str">
        <f>+VLOOKUP($B17,Gesamt!$A$5:$D$300,4,FALSE)</f>
        <v>Mettingen</v>
      </c>
      <c r="F17" s="10" t="str">
        <f>+VLOOKUP($B17,Gesamt!$A$5:$F$300,5,FALSE)</f>
        <v>34,92</v>
      </c>
      <c r="G17" s="10" t="str">
        <f>+VLOOKUP($B17,Gesamt!$A$5:$G$300,6,FALSE)</f>
        <v>35,37</v>
      </c>
      <c r="H17" s="10" t="str">
        <f>+VLOOKUP($B17,Gesamt!$A$5:$H$300,7,FALSE)</f>
        <v>34,89</v>
      </c>
      <c r="I17" s="10" t="str">
        <f>+VLOOKUP($B17,Gesamt!$A$5:$I$300,8,FALSE)</f>
        <v>35,61</v>
      </c>
      <c r="J17" s="10" t="str">
        <f>+VLOOKUP($B17,Gesamt!$A$5:$Q$300,9,FALSE)</f>
        <v>35,65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141.52</v>
      </c>
      <c r="S17" s="8">
        <f t="shared" si="3"/>
        <v>-141.52</v>
      </c>
    </row>
    <row r="18" spans="1:19" ht="12.75">
      <c r="A18" s="1">
        <f t="shared" si="1"/>
        <v>11</v>
      </c>
      <c r="B18" s="6">
        <v>307</v>
      </c>
      <c r="C18" s="2" t="str">
        <f>+VLOOKUP($B18,Gesamt!$A$5:$D$300,2,FALSE)</f>
        <v>Brüggemann</v>
      </c>
      <c r="D18" s="2" t="str">
        <f>+VLOOKUP($B18,Gesamt!$A$5:$D$300,3,FALSE)</f>
        <v>Jenny</v>
      </c>
      <c r="E18" s="1" t="str">
        <f>+VLOOKUP($B18,Gesamt!$A$5:$D$300,4,FALSE)</f>
        <v>Havixbeck</v>
      </c>
      <c r="F18" s="10" t="str">
        <f>+VLOOKUP($B18,Gesamt!$A$5:$F$300,5,FALSE)</f>
        <v>35,72</v>
      </c>
      <c r="G18" s="10" t="str">
        <f>+VLOOKUP($B18,Gesamt!$A$5:$G$300,6,FALSE)</f>
        <v>35,02</v>
      </c>
      <c r="H18" s="10" t="str">
        <f>+VLOOKUP($B18,Gesamt!$A$5:$H$300,7,FALSE)</f>
        <v>35,35</v>
      </c>
      <c r="I18" s="10" t="str">
        <f>+VLOOKUP($B18,Gesamt!$A$5:$I$300,8,FALSE)</f>
        <v>35,71</v>
      </c>
      <c r="J18" s="10" t="str">
        <f>+VLOOKUP($B18,Gesamt!$A$5:$Q$300,9,FALSE)</f>
        <v>35,45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141.53</v>
      </c>
      <c r="S18" s="8">
        <f t="shared" si="3"/>
        <v>-141.53</v>
      </c>
    </row>
    <row r="19" spans="1:19" ht="12.75">
      <c r="A19" s="1">
        <f t="shared" si="1"/>
        <v>12</v>
      </c>
      <c r="B19" s="6">
        <v>354</v>
      </c>
      <c r="C19" s="2" t="str">
        <f>+VLOOKUP($B19,Gesamt!$A$5:$D$300,2,FALSE)</f>
        <v>Sonneborn</v>
      </c>
      <c r="D19" s="2" t="str">
        <f>+VLOOKUP($B19,Gesamt!$A$5:$D$300,3,FALSE)</f>
        <v>Ina</v>
      </c>
      <c r="E19" s="1" t="str">
        <f>+VLOOKUP($B19,Gesamt!$A$5:$D$300,4,FALSE)</f>
        <v>Stromberg</v>
      </c>
      <c r="F19" s="10" t="str">
        <f>+VLOOKUP($B19,Gesamt!$A$5:$F$300,5,FALSE)</f>
        <v>35,30</v>
      </c>
      <c r="G19" s="10" t="str">
        <f>+VLOOKUP($B19,Gesamt!$A$5:$G$300,6,FALSE)</f>
        <v>35,29</v>
      </c>
      <c r="H19" s="10" t="str">
        <f>+VLOOKUP($B19,Gesamt!$A$5:$H$300,7,FALSE)</f>
        <v>35,13</v>
      </c>
      <c r="I19" s="10" t="str">
        <f>+VLOOKUP($B19,Gesamt!$A$5:$I$300,8,FALSE)</f>
        <v>35,82</v>
      </c>
      <c r="J19" s="10" t="str">
        <f>+VLOOKUP($B19,Gesamt!$A$5:$Q$300,9,FALSE)</f>
        <v>35,46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141.7</v>
      </c>
      <c r="S19" s="8">
        <f t="shared" si="3"/>
        <v>-141.7</v>
      </c>
    </row>
    <row r="20" spans="1:19" ht="12.75">
      <c r="A20" s="1">
        <f t="shared" si="1"/>
        <v>13</v>
      </c>
      <c r="B20" s="6">
        <v>316</v>
      </c>
      <c r="C20" s="2" t="str">
        <f>+VLOOKUP($B20,Gesamt!$A$5:$D$300,2,FALSE)</f>
        <v>Stoll</v>
      </c>
      <c r="D20" s="2" t="str">
        <f>+VLOOKUP($B20,Gesamt!$A$5:$D$300,3,FALSE)</f>
        <v>Johannes</v>
      </c>
      <c r="E20" s="1" t="str">
        <f>+VLOOKUP($B20,Gesamt!$A$5:$D$300,4,FALSE)</f>
        <v>Kerpen</v>
      </c>
      <c r="F20" s="10" t="str">
        <f>+VLOOKUP($B20,Gesamt!$A$5:$F$300,5,FALSE)</f>
        <v>35,52</v>
      </c>
      <c r="G20" s="10" t="str">
        <f>+VLOOKUP($B20,Gesamt!$A$5:$G$300,6,FALSE)</f>
        <v>35,13</v>
      </c>
      <c r="H20" s="10" t="str">
        <f>+VLOOKUP($B20,Gesamt!$A$5:$H$300,7,FALSE)</f>
        <v>35,67</v>
      </c>
      <c r="I20" s="10" t="str">
        <f>+VLOOKUP($B20,Gesamt!$A$5:$I$300,8,FALSE)</f>
        <v>35,44</v>
      </c>
      <c r="J20" s="10" t="str">
        <f>+VLOOKUP($B20,Gesamt!$A$5:$Q$300,9,FALSE)</f>
        <v>35,80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142.04</v>
      </c>
      <c r="S20" s="8">
        <f t="shared" si="3"/>
        <v>-142.04</v>
      </c>
    </row>
    <row r="21" spans="1:19" ht="12.75">
      <c r="A21" s="1">
        <f t="shared" si="1"/>
        <v>14</v>
      </c>
      <c r="B21" s="6">
        <v>308</v>
      </c>
      <c r="C21" s="2" t="str">
        <f>+VLOOKUP($B21,Gesamt!$A$5:$D$300,2,FALSE)</f>
        <v>Valtwies</v>
      </c>
      <c r="D21" s="2" t="str">
        <f>+VLOOKUP($B21,Gesamt!$A$5:$D$300,3,FALSE)</f>
        <v>Tom</v>
      </c>
      <c r="E21" s="1" t="str">
        <f>+VLOOKUP($B21,Gesamt!$A$5:$D$300,4,FALSE)</f>
        <v>Havixbeck</v>
      </c>
      <c r="F21" s="10" t="str">
        <f>+VLOOKUP($B21,Gesamt!$A$5:$F$300,5,FALSE)</f>
        <v>35,43</v>
      </c>
      <c r="G21" s="10" t="str">
        <f>+VLOOKUP($B21,Gesamt!$A$5:$G$300,6,FALSE)</f>
        <v>35,34</v>
      </c>
      <c r="H21" s="10" t="str">
        <f>+VLOOKUP($B21,Gesamt!$A$5:$H$300,7,FALSE)</f>
        <v>35,41</v>
      </c>
      <c r="I21" s="10" t="str">
        <f>+VLOOKUP($B21,Gesamt!$A$5:$I$300,8,FALSE)</f>
        <v>35,96</v>
      </c>
      <c r="J21" s="10" t="str">
        <f>+VLOOKUP($B21,Gesamt!$A$5:$Q$300,9,FALSE)</f>
        <v>35,52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142.23</v>
      </c>
      <c r="S21" s="8">
        <f t="shared" si="3"/>
        <v>-142.23</v>
      </c>
    </row>
    <row r="22" spans="1:19" ht="12.75">
      <c r="A22" s="1">
        <f t="shared" si="1"/>
        <v>15</v>
      </c>
      <c r="B22" s="6">
        <v>360</v>
      </c>
      <c r="C22" s="2" t="str">
        <f>+VLOOKUP($B22,Gesamt!$A$5:$D$300,2,FALSE)</f>
        <v>Overwaul</v>
      </c>
      <c r="D22" s="2" t="str">
        <f>+VLOOKUP($B22,Gesamt!$A$5:$D$300,3,FALSE)</f>
        <v>Lennart</v>
      </c>
      <c r="E22" s="1" t="str">
        <f>+VLOOKUP($B22,Gesamt!$A$5:$D$300,4,FALSE)</f>
        <v>Havixbeck</v>
      </c>
      <c r="F22" s="10" t="str">
        <f>+VLOOKUP($B22,Gesamt!$A$5:$F$300,5,FALSE)</f>
        <v>35,40</v>
      </c>
      <c r="G22" s="10" t="str">
        <f>+VLOOKUP($B22,Gesamt!$A$5:$G$300,6,FALSE)</f>
        <v>35,10</v>
      </c>
      <c r="H22" s="10" t="str">
        <f>+VLOOKUP($B22,Gesamt!$A$5:$H$300,7,FALSE)</f>
        <v>35,93</v>
      </c>
      <c r="I22" s="10" t="str">
        <f>+VLOOKUP($B22,Gesamt!$A$5:$I$300,8,FALSE)</f>
        <v>35,32</v>
      </c>
      <c r="J22" s="10" t="str">
        <f>+VLOOKUP($B22,Gesamt!$A$5:$Q$300,9,FALSE)</f>
        <v>36,01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142.36</v>
      </c>
      <c r="S22" s="8">
        <f t="shared" si="3"/>
        <v>-142.36</v>
      </c>
    </row>
    <row r="23" spans="1:19" ht="12.75">
      <c r="A23" s="1">
        <f t="shared" si="1"/>
        <v>16</v>
      </c>
      <c r="B23" s="6">
        <v>348</v>
      </c>
      <c r="C23" s="2" t="str">
        <f>+VLOOKUP($B23,Gesamt!$A$5:$D$300,2,FALSE)</f>
        <v>Neuhaus</v>
      </c>
      <c r="D23" s="2" t="str">
        <f>+VLOOKUP($B23,Gesamt!$A$5:$D$300,3,FALSE)</f>
        <v>Robin</v>
      </c>
      <c r="E23" s="1" t="str">
        <f>+VLOOKUP($B23,Gesamt!$A$5:$D$300,4,FALSE)</f>
        <v>Mettingen</v>
      </c>
      <c r="F23" s="10" t="str">
        <f>+VLOOKUP($B23,Gesamt!$A$5:$F$300,5,FALSE)</f>
        <v>35,23</v>
      </c>
      <c r="G23" s="10" t="str">
        <f>+VLOOKUP($B23,Gesamt!$A$5:$G$300,6,FALSE)</f>
        <v>35,47</v>
      </c>
      <c r="H23" s="10" t="str">
        <f>+VLOOKUP($B23,Gesamt!$A$5:$H$300,7,FALSE)</f>
        <v>35,36</v>
      </c>
      <c r="I23" s="10" t="str">
        <f>+VLOOKUP($B23,Gesamt!$A$5:$I$300,8,FALSE)</f>
        <v>35,88</v>
      </c>
      <c r="J23" s="10" t="str">
        <f>+VLOOKUP($B23,Gesamt!$A$5:$Q$300,9,FALSE)</f>
        <v>35,79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2"/>
        <v>142.5</v>
      </c>
      <c r="S23" s="8">
        <f t="shared" si="3"/>
        <v>-142.5</v>
      </c>
    </row>
    <row r="24" spans="1:19" ht="12.75">
      <c r="A24" s="1">
        <f t="shared" si="1"/>
        <v>17</v>
      </c>
      <c r="B24" s="6">
        <v>311</v>
      </c>
      <c r="C24" s="2" t="str">
        <f>+VLOOKUP($B24,Gesamt!$A$5:$D$300,2,FALSE)</f>
        <v>Mountain</v>
      </c>
      <c r="D24" s="2" t="str">
        <f>+VLOOKUP($B24,Gesamt!$A$5:$D$300,3,FALSE)</f>
        <v>Angelique</v>
      </c>
      <c r="E24" s="1" t="str">
        <f>+VLOOKUP($B24,Gesamt!$A$5:$D$300,4,FALSE)</f>
        <v>Bergkamen</v>
      </c>
      <c r="F24" s="10" t="str">
        <f>+VLOOKUP($B24,Gesamt!$A$5:$F$300,5,FALSE)</f>
        <v>35,63</v>
      </c>
      <c r="G24" s="10" t="str">
        <f>+VLOOKUP($B24,Gesamt!$A$5:$G$300,6,FALSE)</f>
        <v>35,55</v>
      </c>
      <c r="H24" s="10" t="str">
        <f>+VLOOKUP($B24,Gesamt!$A$5:$H$300,7,FALSE)</f>
        <v>35,57</v>
      </c>
      <c r="I24" s="10" t="str">
        <f>+VLOOKUP($B24,Gesamt!$A$5:$I$300,8,FALSE)</f>
        <v>35,82</v>
      </c>
      <c r="J24" s="10" t="str">
        <f>+VLOOKUP($B24,Gesamt!$A$5:$Q$300,9,FALSE)</f>
        <v>35,74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2"/>
        <v>142.68</v>
      </c>
      <c r="S24" s="8">
        <f t="shared" si="3"/>
        <v>-142.68</v>
      </c>
    </row>
    <row r="25" spans="1:19" ht="12.75">
      <c r="A25" s="1">
        <f t="shared" si="1"/>
        <v>18</v>
      </c>
      <c r="B25" s="6">
        <v>359</v>
      </c>
      <c r="C25" s="2" t="str">
        <f>+VLOOKUP($B25,Gesamt!$A$5:$D$300,2,FALSE)</f>
        <v>Claus</v>
      </c>
      <c r="D25" s="2" t="str">
        <f>+VLOOKUP($B25,Gesamt!$A$5:$D$300,3,FALSE)</f>
        <v>Isabell</v>
      </c>
      <c r="E25" s="1" t="str">
        <f>+VLOOKUP($B25,Gesamt!$A$5:$D$300,4,FALSE)</f>
        <v>Bergkamen</v>
      </c>
      <c r="F25" s="10" t="str">
        <f>+VLOOKUP($B25,Gesamt!$A$5:$F$300,5,FALSE)</f>
        <v>34,92</v>
      </c>
      <c r="G25" s="10" t="str">
        <f>+VLOOKUP($B25,Gesamt!$A$5:$G$300,6,FALSE)</f>
        <v>35,72</v>
      </c>
      <c r="H25" s="10" t="str">
        <f>+VLOOKUP($B25,Gesamt!$A$5:$H$300,7,FALSE)</f>
        <v>35,77</v>
      </c>
      <c r="I25" s="10" t="str">
        <f>+VLOOKUP($B25,Gesamt!$A$5:$I$300,8,FALSE)</f>
        <v>35,66</v>
      </c>
      <c r="J25" s="10" t="str">
        <f>+VLOOKUP($B25,Gesamt!$A$5:$Q$300,9,FALSE)</f>
        <v>35,63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2"/>
        <v>142.78</v>
      </c>
      <c r="S25" s="8">
        <f t="shared" si="3"/>
        <v>-142.78</v>
      </c>
    </row>
    <row r="26" spans="1:19" ht="12.75">
      <c r="A26" s="1">
        <f t="shared" si="1"/>
        <v>19</v>
      </c>
      <c r="B26" s="6">
        <v>352</v>
      </c>
      <c r="C26" s="2" t="str">
        <f>+VLOOKUP($B26,Gesamt!$A$5:$D$300,2,FALSE)</f>
        <v>Valtwies</v>
      </c>
      <c r="D26" s="2" t="str">
        <f>+VLOOKUP($B26,Gesamt!$A$5:$D$300,3,FALSE)</f>
        <v>Nina</v>
      </c>
      <c r="E26" s="1" t="str">
        <f>+VLOOKUP($B26,Gesamt!$A$5:$D$300,4,FALSE)</f>
        <v>Havixbeck</v>
      </c>
      <c r="F26" s="10" t="str">
        <f>+VLOOKUP($B26,Gesamt!$A$5:$F$300,5,FALSE)</f>
        <v>35,98</v>
      </c>
      <c r="G26" s="10" t="str">
        <f>+VLOOKUP($B26,Gesamt!$A$5:$G$300,6,FALSE)</f>
        <v>35,30</v>
      </c>
      <c r="H26" s="10" t="str">
        <f>+VLOOKUP($B26,Gesamt!$A$5:$H$300,7,FALSE)</f>
        <v>35,97</v>
      </c>
      <c r="I26" s="10" t="str">
        <f>+VLOOKUP($B26,Gesamt!$A$5:$I$300,8,FALSE)</f>
        <v>35,42</v>
      </c>
      <c r="J26" s="10" t="str">
        <f>+VLOOKUP($B26,Gesamt!$A$5:$Q$300,9,FALSE)</f>
        <v>36,25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2"/>
        <v>142.94</v>
      </c>
      <c r="S26" s="8">
        <f t="shared" si="3"/>
        <v>-142.94</v>
      </c>
    </row>
    <row r="27" spans="1:19" ht="12.75">
      <c r="A27" s="1">
        <f t="shared" si="1"/>
        <v>20</v>
      </c>
      <c r="B27" s="6">
        <v>317</v>
      </c>
      <c r="C27" s="2" t="str">
        <f>+VLOOKUP($B27,Gesamt!$A$5:$D$300,2,FALSE)</f>
        <v>Plinius</v>
      </c>
      <c r="D27" s="2" t="str">
        <f>+VLOOKUP($B27,Gesamt!$A$5:$D$300,3,FALSE)</f>
        <v>Erik</v>
      </c>
      <c r="E27" s="1" t="str">
        <f>+VLOOKUP($B27,Gesamt!$A$5:$D$300,4,FALSE)</f>
        <v>Bad Bentheim</v>
      </c>
      <c r="F27" s="10" t="str">
        <f>+VLOOKUP($B27,Gesamt!$A$5:$F$300,5,FALSE)</f>
        <v>35,42</v>
      </c>
      <c r="G27" s="10" t="str">
        <f>+VLOOKUP($B27,Gesamt!$A$5:$G$300,6,FALSE)</f>
        <v>35,43</v>
      </c>
      <c r="H27" s="10" t="str">
        <f>+VLOOKUP($B27,Gesamt!$A$5:$H$300,7,FALSE)</f>
        <v>35,78</v>
      </c>
      <c r="I27" s="10" t="str">
        <f>+VLOOKUP($B27,Gesamt!$A$5:$I$300,8,FALSE)</f>
        <v>36,16</v>
      </c>
      <c r="J27" s="10" t="str">
        <f>+VLOOKUP($B27,Gesamt!$A$5:$Q$300,9,FALSE)</f>
        <v>35,61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2"/>
        <v>142.98</v>
      </c>
      <c r="S27" s="8">
        <f t="shared" si="3"/>
        <v>-142.98</v>
      </c>
    </row>
    <row r="28" spans="1:19" ht="12.75">
      <c r="A28" s="1">
        <f t="shared" si="1"/>
        <v>21</v>
      </c>
      <c r="B28" s="6">
        <v>322</v>
      </c>
      <c r="C28" s="2" t="str">
        <f>+VLOOKUP($B28,Gesamt!$A$5:$D$300,2,FALSE)</f>
        <v>Hofmann</v>
      </c>
      <c r="D28" s="2" t="str">
        <f>+VLOOKUP($B28,Gesamt!$A$5:$D$300,3,FALSE)</f>
        <v>Justin</v>
      </c>
      <c r="E28" s="1" t="str">
        <f>+VLOOKUP($B28,Gesamt!$A$5:$D$300,4,FALSE)</f>
        <v>Friedrichsfeld</v>
      </c>
      <c r="F28" s="10" t="str">
        <f>+VLOOKUP($B28,Gesamt!$A$5:$F$300,5,FALSE)</f>
        <v>35,11</v>
      </c>
      <c r="G28" s="10" t="str">
        <f>+VLOOKUP($B28,Gesamt!$A$5:$G$300,6,FALSE)</f>
        <v>35,76</v>
      </c>
      <c r="H28" s="10" t="str">
        <f>+VLOOKUP($B28,Gesamt!$A$5:$H$300,7,FALSE)</f>
        <v>35,69</v>
      </c>
      <c r="I28" s="10" t="str">
        <f>+VLOOKUP($B28,Gesamt!$A$5:$I$300,8,FALSE)</f>
        <v>35,94</v>
      </c>
      <c r="J28" s="10" t="str">
        <f>+VLOOKUP($B28,Gesamt!$A$5:$Q$300,9,FALSE)</f>
        <v>35,70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2"/>
        <v>143.09</v>
      </c>
      <c r="S28" s="8">
        <f t="shared" si="3"/>
        <v>-143.09</v>
      </c>
    </row>
    <row r="29" spans="1:19" ht="12.75">
      <c r="A29" s="1">
        <f t="shared" si="1"/>
        <v>22</v>
      </c>
      <c r="B29" s="6">
        <v>333</v>
      </c>
      <c r="C29" s="2" t="str">
        <f>+VLOOKUP($B29,Gesamt!$A$5:$D$300,2,FALSE)</f>
        <v>Bökamp</v>
      </c>
      <c r="D29" s="2" t="str">
        <f>+VLOOKUP($B29,Gesamt!$A$5:$D$300,3,FALSE)</f>
        <v>Niklas</v>
      </c>
      <c r="E29" s="1" t="str">
        <f>+VLOOKUP($B29,Gesamt!$A$5:$D$300,4,FALSE)</f>
        <v>Stromberg</v>
      </c>
      <c r="F29" s="10" t="str">
        <f>+VLOOKUP($B29,Gesamt!$A$5:$F$300,5,FALSE)</f>
        <v>35,00</v>
      </c>
      <c r="G29" s="10" t="str">
        <f>+VLOOKUP($B29,Gesamt!$A$5:$G$300,6,FALSE)</f>
        <v>35,34</v>
      </c>
      <c r="H29" s="10" t="str">
        <f>+VLOOKUP($B29,Gesamt!$A$5:$H$300,7,FALSE)</f>
        <v>35,49</v>
      </c>
      <c r="I29" s="10" t="str">
        <f>+VLOOKUP($B29,Gesamt!$A$5:$I$300,8,FALSE)</f>
        <v>36,01</v>
      </c>
      <c r="J29" s="10" t="str">
        <f>+VLOOKUP($B29,Gesamt!$A$5:$Q$300,9,FALSE)</f>
        <v>36,29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2"/>
        <v>143.13</v>
      </c>
      <c r="S29" s="8">
        <f t="shared" si="3"/>
        <v>-143.13</v>
      </c>
    </row>
    <row r="30" spans="1:19" ht="12.75">
      <c r="A30" s="1">
        <f t="shared" si="1"/>
        <v>23</v>
      </c>
      <c r="B30" s="6">
        <v>334</v>
      </c>
      <c r="C30" s="2" t="str">
        <f>+VLOOKUP($B30,Gesamt!$A$5:$D$300,2,FALSE)</f>
        <v>Potthoff</v>
      </c>
      <c r="D30" s="2" t="str">
        <f>+VLOOKUP($B30,Gesamt!$A$5:$D$300,3,FALSE)</f>
        <v>Monique</v>
      </c>
      <c r="E30" s="1" t="str">
        <f>+VLOOKUP($B30,Gesamt!$A$5:$D$300,4,FALSE)</f>
        <v>Mettingen</v>
      </c>
      <c r="F30" s="10" t="str">
        <f>+VLOOKUP($B30,Gesamt!$A$5:$F$300,5,FALSE)</f>
        <v>35,81</v>
      </c>
      <c r="G30" s="10" t="str">
        <f>+VLOOKUP($B30,Gesamt!$A$5:$G$300,6,FALSE)</f>
        <v>35,34</v>
      </c>
      <c r="H30" s="10" t="str">
        <f>+VLOOKUP($B30,Gesamt!$A$5:$H$300,7,FALSE)</f>
        <v>35,67</v>
      </c>
      <c r="I30" s="10" t="str">
        <f>+VLOOKUP($B30,Gesamt!$A$5:$I$300,8,FALSE)</f>
        <v>35,84</v>
      </c>
      <c r="J30" s="10" t="str">
        <f>+VLOOKUP($B30,Gesamt!$A$5:$Q$300,9,FALSE)</f>
        <v>36,52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2"/>
        <v>143.37</v>
      </c>
      <c r="S30" s="8">
        <f t="shared" si="3"/>
        <v>-143.37</v>
      </c>
    </row>
    <row r="31" spans="1:19" ht="12.75">
      <c r="A31" s="1">
        <f t="shared" si="1"/>
        <v>24</v>
      </c>
      <c r="B31" s="6">
        <v>327</v>
      </c>
      <c r="C31" s="2" t="str">
        <f>+VLOOKUP($B31,Gesamt!$A$5:$D$300,2,FALSE)</f>
        <v>Marrder</v>
      </c>
      <c r="D31" s="2" t="str">
        <f>+VLOOKUP($B31,Gesamt!$A$5:$D$300,3,FALSE)</f>
        <v>Joos</v>
      </c>
      <c r="E31" s="1" t="str">
        <f>+VLOOKUP($B31,Gesamt!$A$5:$D$300,4,FALSE)</f>
        <v>Havixbeck</v>
      </c>
      <c r="F31" s="10" t="str">
        <f>+VLOOKUP($B31,Gesamt!$A$5:$F$300,5,FALSE)</f>
        <v>35,90</v>
      </c>
      <c r="G31" s="10" t="str">
        <f>+VLOOKUP($B31,Gesamt!$A$5:$G$300,6,FALSE)</f>
        <v>35,40</v>
      </c>
      <c r="H31" s="10" t="str">
        <f>+VLOOKUP($B31,Gesamt!$A$5:$H$300,7,FALSE)</f>
        <v>35,68</v>
      </c>
      <c r="I31" s="10" t="str">
        <f>+VLOOKUP($B31,Gesamt!$A$5:$I$300,8,FALSE)</f>
        <v>36,19</v>
      </c>
      <c r="J31" s="10" t="str">
        <f>+VLOOKUP($B31,Gesamt!$A$5:$Q$300,9,FALSE)</f>
        <v>36,11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2"/>
        <v>143.38</v>
      </c>
      <c r="S31" s="8">
        <f t="shared" si="3"/>
        <v>-143.38</v>
      </c>
    </row>
    <row r="32" spans="1:19" ht="12.75">
      <c r="A32" s="1">
        <f t="shared" si="1"/>
        <v>25</v>
      </c>
      <c r="B32" s="6">
        <v>331</v>
      </c>
      <c r="C32" s="2" t="str">
        <f>+VLOOKUP($B32,Gesamt!$A$5:$D$300,2,FALSE)</f>
        <v>Overwaul</v>
      </c>
      <c r="D32" s="2" t="str">
        <f>+VLOOKUP($B32,Gesamt!$A$5:$D$300,3,FALSE)</f>
        <v>Marius</v>
      </c>
      <c r="E32" s="1" t="str">
        <f>+VLOOKUP($B32,Gesamt!$A$5:$D$300,4,FALSE)</f>
        <v>Havixbeck</v>
      </c>
      <c r="F32" s="10" t="str">
        <f>+VLOOKUP($B32,Gesamt!$A$5:$F$300,5,FALSE)</f>
        <v>35,70</v>
      </c>
      <c r="G32" s="10" t="str">
        <f>+VLOOKUP($B32,Gesamt!$A$5:$G$300,6,FALSE)</f>
        <v>35,49</v>
      </c>
      <c r="H32" s="10" t="str">
        <f>+VLOOKUP($B32,Gesamt!$A$5:$H$300,7,FALSE)</f>
        <v>36,16</v>
      </c>
      <c r="I32" s="10" t="str">
        <f>+VLOOKUP($B32,Gesamt!$A$5:$I$300,8,FALSE)</f>
        <v>35,87</v>
      </c>
      <c r="J32" s="10" t="str">
        <f>+VLOOKUP($B32,Gesamt!$A$5:$Q$300,9,FALSE)</f>
        <v>36,09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2"/>
        <v>143.61</v>
      </c>
      <c r="S32" s="8">
        <f t="shared" si="3"/>
        <v>-143.61</v>
      </c>
    </row>
    <row r="33" spans="1:19" ht="12.75">
      <c r="A33" s="1">
        <f t="shared" si="1"/>
        <v>26</v>
      </c>
      <c r="B33" s="6">
        <v>310</v>
      </c>
      <c r="C33" s="2" t="str">
        <f>+VLOOKUP($B33,Gesamt!$A$5:$D$300,2,FALSE)</f>
        <v>Lammers</v>
      </c>
      <c r="D33" s="2" t="str">
        <f>+VLOOKUP($B33,Gesamt!$A$5:$D$300,3,FALSE)</f>
        <v>Laura</v>
      </c>
      <c r="E33" s="1" t="str">
        <f>+VLOOKUP($B33,Gesamt!$A$5:$D$300,4,FALSE)</f>
        <v>Havixbeck</v>
      </c>
      <c r="F33" s="10" t="str">
        <f>+VLOOKUP($B33,Gesamt!$A$5:$F$300,5,FALSE)</f>
        <v>35,71</v>
      </c>
      <c r="G33" s="10" t="str">
        <f>+VLOOKUP($B33,Gesamt!$A$5:$G$300,6,FALSE)</f>
        <v>35,28</v>
      </c>
      <c r="H33" s="10" t="str">
        <f>+VLOOKUP($B33,Gesamt!$A$5:$H$300,7,FALSE)</f>
        <v>35,87</v>
      </c>
      <c r="I33" s="10" t="str">
        <f>+VLOOKUP($B33,Gesamt!$A$5:$I$300,8,FALSE)</f>
        <v>36,02</v>
      </c>
      <c r="J33" s="10" t="str">
        <f>+VLOOKUP($B33,Gesamt!$A$5:$Q$300,9,FALSE)</f>
        <v>36,62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2"/>
        <v>143.79</v>
      </c>
      <c r="S33" s="8">
        <f t="shared" si="3"/>
        <v>-143.79</v>
      </c>
    </row>
    <row r="34" spans="1:19" ht="12.75">
      <c r="A34" s="1">
        <f t="shared" si="1"/>
        <v>27</v>
      </c>
      <c r="B34" s="6">
        <v>361</v>
      </c>
      <c r="C34" s="2" t="str">
        <f>+VLOOKUP($B34,Gesamt!$A$5:$D$300,2,FALSE)</f>
        <v>Sager</v>
      </c>
      <c r="D34" s="2" t="str">
        <f>+VLOOKUP($B34,Gesamt!$A$5:$D$300,3,FALSE)</f>
        <v>Ronny</v>
      </c>
      <c r="E34" s="1" t="str">
        <f>+VLOOKUP($B34,Gesamt!$A$5:$D$300,4,FALSE)</f>
        <v>Mettingen</v>
      </c>
      <c r="F34" s="10" t="str">
        <f>+VLOOKUP($B34,Gesamt!$A$5:$F$300,5,FALSE)</f>
        <v>35,51</v>
      </c>
      <c r="G34" s="10" t="str">
        <f>+VLOOKUP($B34,Gesamt!$A$5:$G$300,6,FALSE)</f>
        <v>35,65</v>
      </c>
      <c r="H34" s="10" t="str">
        <f>+VLOOKUP($B34,Gesamt!$A$5:$H$300,7,FALSE)</f>
        <v>35,44</v>
      </c>
      <c r="I34" s="10" t="str">
        <f>+VLOOKUP($B34,Gesamt!$A$5:$I$300,8,FALSE)</f>
        <v>36,93</v>
      </c>
      <c r="J34" s="10" t="str">
        <f>+VLOOKUP($B34,Gesamt!$A$5:$Q$300,9,FALSE)</f>
        <v>36,02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>(F34*$F$4+G34*$G$4+H34*$H$4+I34*$I$4+J34*$J$4+K34*$K$4+L34*$F$4+M34*$G$4+N34*$H$4+O34*$I$4+P34*$J$4+Q34*$J$4)</f>
        <v>144.04</v>
      </c>
      <c r="S34" s="8">
        <f t="shared" si="3"/>
        <v>-144.04</v>
      </c>
    </row>
    <row r="35" spans="1:19" ht="12.75">
      <c r="A35" s="1">
        <f t="shared" si="1"/>
        <v>28</v>
      </c>
      <c r="B35" s="6">
        <v>353</v>
      </c>
      <c r="C35" s="2" t="str">
        <f>+VLOOKUP($B35,Gesamt!$A$5:$D$300,2,FALSE)</f>
        <v>Witt</v>
      </c>
      <c r="D35" s="2" t="str">
        <f>+VLOOKUP($B35,Gesamt!$A$5:$D$300,3,FALSE)</f>
        <v>Maximilian</v>
      </c>
      <c r="E35" s="1" t="str">
        <f>+VLOOKUP($B35,Gesamt!$A$5:$D$300,4,FALSE)</f>
        <v>Mettingen</v>
      </c>
      <c r="F35" s="10" t="str">
        <f>+VLOOKUP($B35,Gesamt!$A$5:$F$300,5,FALSE)</f>
        <v>35,61</v>
      </c>
      <c r="G35" s="10" t="str">
        <f>+VLOOKUP($B35,Gesamt!$A$5:$G$300,6,FALSE)</f>
        <v>35,61</v>
      </c>
      <c r="H35" s="10" t="str">
        <f>+VLOOKUP($B35,Gesamt!$A$5:$H$300,7,FALSE)</f>
        <v>35,85</v>
      </c>
      <c r="I35" s="10" t="str">
        <f>+VLOOKUP($B35,Gesamt!$A$5:$I$300,8,FALSE)</f>
        <v>36,67</v>
      </c>
      <c r="J35" s="10" t="str">
        <f>+VLOOKUP($B35,Gesamt!$A$5:$Q$300,9,FALSE)</f>
        <v>36,08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>(F35*$F$4+G35*$G$4+H35*$H$4+I35*$I$4+J35*$J$4+K35*$K$4+L35*$F$4+M35*$G$4+N35*$H$4+O35*$I$4+P35*$J$4+Q35*$J$4)</f>
        <v>144.21</v>
      </c>
      <c r="S35" s="8">
        <f t="shared" si="3"/>
        <v>-144.21</v>
      </c>
    </row>
    <row r="36" spans="1:19" ht="12.75">
      <c r="A36" s="1">
        <f t="shared" si="1"/>
        <v>29</v>
      </c>
      <c r="B36" s="6">
        <v>357</v>
      </c>
      <c r="C36" s="2" t="str">
        <f>+VLOOKUP($B36,Gesamt!$A$5:$D$300,2,FALSE)</f>
        <v>Elges</v>
      </c>
      <c r="D36" s="2" t="str">
        <f>+VLOOKUP($B36,Gesamt!$A$5:$D$300,3,FALSE)</f>
        <v>Erik</v>
      </c>
      <c r="E36" s="1" t="str">
        <f>+VLOOKUP($B36,Gesamt!$A$5:$D$300,4,FALSE)</f>
        <v>Stromberg</v>
      </c>
      <c r="F36" s="10" t="str">
        <f>+VLOOKUP($B36,Gesamt!$A$5:$F$300,5,FALSE)</f>
        <v>35,67</v>
      </c>
      <c r="G36" s="10" t="str">
        <f>+VLOOKUP($B36,Gesamt!$A$5:$G$300,6,FALSE)</f>
        <v>35,54</v>
      </c>
      <c r="H36" s="10" t="str">
        <f>+VLOOKUP($B36,Gesamt!$A$5:$H$300,7,FALSE)</f>
        <v>36,30</v>
      </c>
      <c r="I36" s="10" t="str">
        <f>+VLOOKUP($B36,Gesamt!$A$5:$I$300,8,FALSE)</f>
        <v>36,29</v>
      </c>
      <c r="J36" s="10" t="str">
        <f>+VLOOKUP($B36,Gesamt!$A$5:$Q$300,9,FALSE)</f>
        <v>36,66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>(F36*$F$4+G36*$G$4+H36*$H$4+I36*$I$4+J36*$J$4+K36*$K$4+L36*$F$4+M36*$G$4+N36*$H$4+O36*$I$4+P36*$J$4+Q36*$J$4)</f>
        <v>144.79</v>
      </c>
      <c r="S36" s="8">
        <f t="shared" si="3"/>
        <v>-144.79</v>
      </c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3:U32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MIN(F8:F13)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5">IF(R8&gt;0,RANK(S8,S$1:S$65536),0)</f>
        <v>1</v>
      </c>
      <c r="B8" s="6">
        <v>503</v>
      </c>
      <c r="C8" s="2" t="str">
        <f>+VLOOKUP($B8,Gesamt!$A$5:$D$300,2,FALSE)</f>
        <v>Ricker</v>
      </c>
      <c r="D8" s="2" t="str">
        <f>+VLOOKUP($B8,Gesamt!$A$5:$D$300,3,FALSE)</f>
        <v>Denise</v>
      </c>
      <c r="E8" s="1" t="str">
        <f>+VLOOKUP($B8,Gesamt!$A$5:$D$300,4,FALSE)</f>
        <v>Billerbeck</v>
      </c>
      <c r="F8" s="10" t="str">
        <f>+VLOOKUP($B8,Gesamt!$A$5:$F$300,5,FALSE)</f>
        <v>34,66</v>
      </c>
      <c r="G8" s="10" t="str">
        <f>+VLOOKUP($B8,Gesamt!$A$5:$G$300,6,FALSE)</f>
        <v>34,88</v>
      </c>
      <c r="H8" s="10" t="str">
        <f>+VLOOKUP($B8,Gesamt!$A$5:$H$300,7,FALSE)</f>
        <v>34,78</v>
      </c>
      <c r="I8" s="10" t="str">
        <f>+VLOOKUP($B8,Gesamt!$A$5:$I$300,8,FALSE)</f>
        <v>35,28</v>
      </c>
      <c r="J8" s="10" t="str">
        <f>+VLOOKUP($B8,Gesamt!$A$5:$Q$300,9,FALSE)</f>
        <v>35,02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13">(F8*$F$4+G8*$G$4+H8*$H$4+I8*$I$4+J8*$J$4+K8*$K$4+L8*$F$4+M8*$G$4+N8*$H$4+O8*$I$4+P8*$J$4+Q8*$J$4)</f>
        <v>139.96</v>
      </c>
      <c r="S8" s="8">
        <f aca="true" t="shared" si="3" ref="S8:S15">IF(R8&gt;0,R8*-1,-1000)</f>
        <v>-139.96</v>
      </c>
    </row>
    <row r="9" spans="1:19" ht="12.75">
      <c r="A9" s="1">
        <f t="shared" si="1"/>
        <v>2</v>
      </c>
      <c r="B9" s="6">
        <v>501</v>
      </c>
      <c r="C9" s="2" t="str">
        <f>+VLOOKUP($B9,Gesamt!$A$5:$D$300,2,FALSE)</f>
        <v>Voß</v>
      </c>
      <c r="D9" s="2" t="str">
        <f>+VLOOKUP($B9,Gesamt!$A$5:$D$300,3,FALSE)</f>
        <v>Marie-Charlotte</v>
      </c>
      <c r="E9" s="1" t="str">
        <f>+VLOOKUP($B9,Gesamt!$A$5:$D$300,4,FALSE)</f>
        <v>Bergkamen</v>
      </c>
      <c r="F9" s="10" t="str">
        <f>+VLOOKUP($B9,Gesamt!$A$5:$F$300,5,FALSE)</f>
        <v>35,29</v>
      </c>
      <c r="G9" s="10" t="str">
        <f>+VLOOKUP($B9,Gesamt!$A$5:$G$300,6,FALSE)</f>
        <v>35,33</v>
      </c>
      <c r="H9" s="10" t="str">
        <f>+VLOOKUP($B9,Gesamt!$A$5:$H$300,7,FALSE)</f>
        <v>35,22</v>
      </c>
      <c r="I9" s="10" t="str">
        <f>+VLOOKUP($B9,Gesamt!$A$5:$I$300,8,FALSE)</f>
        <v>35,78</v>
      </c>
      <c r="J9" s="10" t="str">
        <f>+VLOOKUP($B9,Gesamt!$A$5:$Q$300,9,FALSE)</f>
        <v>35,85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142.18</v>
      </c>
      <c r="S9" s="8">
        <f t="shared" si="3"/>
        <v>-142.18</v>
      </c>
    </row>
    <row r="10" spans="1:19" ht="12.75">
      <c r="A10" s="1">
        <f t="shared" si="1"/>
        <v>3</v>
      </c>
      <c r="B10" s="6">
        <v>508</v>
      </c>
      <c r="C10" s="2" t="str">
        <f>+VLOOKUP($B10,Gesamt!$A$5:$D$300,2,FALSE)</f>
        <v>Kessling</v>
      </c>
      <c r="D10" s="2" t="str">
        <f>+VLOOKUP($B10,Gesamt!$A$5:$D$300,3,FALSE)</f>
        <v>Marvin</v>
      </c>
      <c r="E10" s="1" t="str">
        <f>+VLOOKUP($B10,Gesamt!$A$5:$D$300,4,FALSE)</f>
        <v>Mettingen</v>
      </c>
      <c r="F10" s="10" t="str">
        <f>+VLOOKUP($B10,Gesamt!$A$5:$F$300,5,FALSE)</f>
        <v>35,43</v>
      </c>
      <c r="G10" s="10" t="str">
        <f>+VLOOKUP($B10,Gesamt!$A$5:$G$300,6,FALSE)</f>
        <v>35,36</v>
      </c>
      <c r="H10" s="10" t="str">
        <f>+VLOOKUP($B10,Gesamt!$A$5:$H$300,7,FALSE)</f>
        <v>35,43</v>
      </c>
      <c r="I10" s="10" t="str">
        <f>+VLOOKUP($B10,Gesamt!$A$5:$I$300,8,FALSE)</f>
        <v>35,70</v>
      </c>
      <c r="J10" s="10" t="str">
        <f>+VLOOKUP($B10,Gesamt!$A$5:$Q$300,9,FALSE)</f>
        <v>35,83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142.32</v>
      </c>
      <c r="S10" s="8">
        <f t="shared" si="3"/>
        <v>-142.32</v>
      </c>
    </row>
    <row r="11" spans="1:19" ht="12.75">
      <c r="A11" s="1">
        <f t="shared" si="1"/>
        <v>4</v>
      </c>
      <c r="B11" s="6">
        <v>502</v>
      </c>
      <c r="C11" s="2" t="str">
        <f>+VLOOKUP($B11,Gesamt!$A$5:$D$300,2,FALSE)</f>
        <v>Stagge</v>
      </c>
      <c r="D11" s="2" t="str">
        <f>+VLOOKUP($B11,Gesamt!$A$5:$D$300,3,FALSE)</f>
        <v>Jonas</v>
      </c>
      <c r="E11" s="1" t="str">
        <f>+VLOOKUP($B11,Gesamt!$A$5:$D$300,4,FALSE)</f>
        <v>Rheine</v>
      </c>
      <c r="F11" s="10" t="str">
        <f>+VLOOKUP($B11,Gesamt!$A$5:$F$300,5,FALSE)</f>
        <v>35,32</v>
      </c>
      <c r="G11" s="10" t="str">
        <f>+VLOOKUP($B11,Gesamt!$A$5:$G$300,6,FALSE)</f>
        <v>35,07</v>
      </c>
      <c r="H11" s="10" t="str">
        <f>+VLOOKUP($B11,Gesamt!$A$5:$H$300,7,FALSE)</f>
        <v>35,44</v>
      </c>
      <c r="I11" s="10" t="str">
        <f>+VLOOKUP($B11,Gesamt!$A$5:$I$300,8,FALSE)</f>
        <v>35,81</v>
      </c>
      <c r="J11" s="10" t="str">
        <f>+VLOOKUP($B11,Gesamt!$A$5:$Q$300,9,FALSE)</f>
        <v>36,02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142.34</v>
      </c>
      <c r="S11" s="8">
        <f t="shared" si="3"/>
        <v>-142.34</v>
      </c>
    </row>
    <row r="12" spans="1:19" ht="12.75">
      <c r="A12" s="1">
        <f t="shared" si="1"/>
        <v>5</v>
      </c>
      <c r="B12" s="6">
        <v>517</v>
      </c>
      <c r="C12" s="2" t="str">
        <f>+VLOOKUP($B12,Gesamt!$A$5:$D$300,2,FALSE)</f>
        <v>Stagge</v>
      </c>
      <c r="D12" s="2" t="str">
        <f>+VLOOKUP($B12,Gesamt!$A$5:$D$300,3,FALSE)</f>
        <v>Marius</v>
      </c>
      <c r="E12" s="1" t="str">
        <f>+VLOOKUP($B12,Gesamt!$A$5:$D$300,4,FALSE)</f>
        <v>Rheine</v>
      </c>
      <c r="F12" s="10" t="str">
        <f>+VLOOKUP($B12,Gesamt!$A$5:$F$300,5,FALSE)</f>
        <v>35,18</v>
      </c>
      <c r="G12" s="10" t="str">
        <f>+VLOOKUP($B12,Gesamt!$A$5:$G$300,6,FALSE)</f>
        <v>35,59</v>
      </c>
      <c r="H12" s="10" t="str">
        <f>+VLOOKUP($B12,Gesamt!$A$5:$H$300,7,FALSE)</f>
        <v>35,34</v>
      </c>
      <c r="I12" s="10" t="str">
        <f>+VLOOKUP($B12,Gesamt!$A$5:$I$300,8,FALSE)</f>
        <v>36,24</v>
      </c>
      <c r="J12" s="10" t="str">
        <f>+VLOOKUP($B12,Gesamt!$A$5:$Q$300,9,FALSE)</f>
        <v>35,58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142.75</v>
      </c>
      <c r="S12" s="8">
        <f t="shared" si="3"/>
        <v>-142.75</v>
      </c>
    </row>
    <row r="13" spans="1:19" ht="12.75">
      <c r="A13" s="1">
        <f t="shared" si="1"/>
        <v>6</v>
      </c>
      <c r="B13" s="6">
        <v>516</v>
      </c>
      <c r="C13" s="2" t="str">
        <f>+VLOOKUP($B13,Gesamt!$A$5:$D$300,2,FALSE)</f>
        <v>Hummels</v>
      </c>
      <c r="D13" s="2" t="str">
        <f>+VLOOKUP($B13,Gesamt!$A$5:$D$300,3,FALSE)</f>
        <v>Melissa</v>
      </c>
      <c r="E13" s="1" t="str">
        <f>+VLOOKUP($B13,Gesamt!$A$5:$D$300,4,FALSE)</f>
        <v>Stromberg</v>
      </c>
      <c r="F13" s="10" t="str">
        <f>+VLOOKUP($B13,Gesamt!$A$5:$F$300,5,FALSE)</f>
        <v>35,50</v>
      </c>
      <c r="G13" s="10" t="str">
        <f>+VLOOKUP($B13,Gesamt!$A$5:$G$300,6,FALSE)</f>
        <v>35,55</v>
      </c>
      <c r="H13" s="10" t="str">
        <f>+VLOOKUP($B13,Gesamt!$A$5:$H$300,7,FALSE)</f>
        <v>35,50</v>
      </c>
      <c r="I13" s="10" t="str">
        <f>+VLOOKUP($B13,Gesamt!$A$5:$I$300,8,FALSE)</f>
        <v>36,10</v>
      </c>
      <c r="J13" s="10" t="str">
        <f>+VLOOKUP($B13,Gesamt!$A$5:$Q$300,9,FALSE)</f>
        <v>35,89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143.04</v>
      </c>
      <c r="S13" s="8">
        <f t="shared" si="3"/>
        <v>-143.04</v>
      </c>
    </row>
    <row r="14" spans="1:19" ht="12.75">
      <c r="A14" s="1">
        <f t="shared" si="1"/>
        <v>7</v>
      </c>
      <c r="B14" s="6">
        <v>505</v>
      </c>
      <c r="C14" s="2" t="str">
        <f>+VLOOKUP($B14,Gesamt!$A$5:$D$300,2,FALSE)</f>
        <v>Wetter</v>
      </c>
      <c r="D14" s="2" t="str">
        <f>+VLOOKUP($B14,Gesamt!$A$5:$D$300,3,FALSE)</f>
        <v>Sebastian</v>
      </c>
      <c r="E14" s="1" t="str">
        <f>+VLOOKUP($B14,Gesamt!$A$5:$D$300,4,FALSE)</f>
        <v>Billerbeck</v>
      </c>
      <c r="F14" s="10" t="str">
        <f>+VLOOKUP($B14,Gesamt!$A$5:$F$300,5,FALSE)</f>
        <v>35,54</v>
      </c>
      <c r="G14" s="10" t="str">
        <f>+VLOOKUP($B14,Gesamt!$A$5:$G$300,6,FALSE)</f>
        <v>35,57</v>
      </c>
      <c r="H14" s="10" t="str">
        <f>+VLOOKUP($B14,Gesamt!$A$5:$H$300,7,FALSE)</f>
        <v>35,52</v>
      </c>
      <c r="I14" s="10" t="str">
        <f>+VLOOKUP($B14,Gesamt!$A$5:$I$300,8,FALSE)</f>
        <v>36,16</v>
      </c>
      <c r="J14" s="10" t="str">
        <f>+VLOOKUP($B14,Gesamt!$A$5:$Q$300,9,FALSE)</f>
        <v>35,82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>(F14*$F$4+G14*$G$4+H14*$H$4+I14*$I$4+J14*$J$4+K14*$K$4+L14*$F$4+M14*$G$4+N14*$H$4+O14*$I$4+P14*$J$4+Q14*$J$4)</f>
        <v>143.07</v>
      </c>
      <c r="S14" s="8">
        <f t="shared" si="3"/>
        <v>-143.07</v>
      </c>
    </row>
    <row r="15" spans="1:19" ht="12.75">
      <c r="A15" s="1">
        <f t="shared" si="1"/>
        <v>8</v>
      </c>
      <c r="B15" s="6">
        <v>504</v>
      </c>
      <c r="C15" s="2" t="str">
        <f>+VLOOKUP($B15,Gesamt!$A$5:$D$300,2,FALSE)</f>
        <v>Kelch</v>
      </c>
      <c r="D15" s="2" t="str">
        <f>+VLOOKUP($B15,Gesamt!$A$5:$D$300,3,FALSE)</f>
        <v>Ricarda</v>
      </c>
      <c r="E15" s="1" t="str">
        <f>+VLOOKUP($B15,Gesamt!$A$5:$D$300,4,FALSE)</f>
        <v>Bergkamen</v>
      </c>
      <c r="F15" s="10" t="str">
        <f>+VLOOKUP($B15,Gesamt!$A$5:$F$300,5,FALSE)</f>
        <v>35,48</v>
      </c>
      <c r="G15" s="10" t="str">
        <f>+VLOOKUP($B15,Gesamt!$A$5:$G$300,6,FALSE)</f>
        <v>35,70</v>
      </c>
      <c r="H15" s="10" t="str">
        <f>+VLOOKUP($B15,Gesamt!$A$5:$H$300,7,FALSE)</f>
        <v>36,23</v>
      </c>
      <c r="I15" s="10" t="str">
        <f>+VLOOKUP($B15,Gesamt!$A$5:$I$300,8,FALSE)</f>
        <v>36,18</v>
      </c>
      <c r="J15" s="10" t="str">
        <f>+VLOOKUP($B15,Gesamt!$A$5:$Q$300,9,FALSE)</f>
        <v>36,13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>(F15*$F$4+G15*$G$4+H15*$H$4+I15*$I$4+J15*$J$4+K15*$K$4+L15*$F$4+M15*$G$4+N15*$H$4+O15*$I$4+P15*$J$4+Q15*$J$4)</f>
        <v>144.24</v>
      </c>
      <c r="S15" s="8">
        <f t="shared" si="3"/>
        <v>-144.24</v>
      </c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U24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MIN(F8:F24)</f>
        <v>0</v>
      </c>
      <c r="G5" s="10">
        <f t="shared" si="0"/>
        <v>0</v>
      </c>
      <c r="H5" s="10">
        <f t="shared" si="0"/>
        <v>0</v>
      </c>
      <c r="I5" s="10">
        <f t="shared" si="0"/>
        <v>36.49</v>
      </c>
      <c r="J5" s="10">
        <f t="shared" si="0"/>
        <v>36.91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113</v>
      </c>
      <c r="C8" s="2" t="str">
        <f>+VLOOKUP($B8,Gesamt!$A$5:$D$300,2,FALSE)</f>
        <v>Kessling</v>
      </c>
      <c r="D8" s="2" t="str">
        <f>+VLOOKUP($B8,Gesamt!$A$5:$D$300,3,FALSE)</f>
        <v>Sophie</v>
      </c>
      <c r="E8" s="1" t="str">
        <f>+VLOOKUP($B8,Gesamt!$A$5:$D$300,4,FALSE)</f>
        <v>Mettingen</v>
      </c>
      <c r="F8" s="10" t="str">
        <f>+VLOOKUP($B8,Gesamt!$A$5:$F$300,5,FALSE)</f>
        <v>35,78</v>
      </c>
      <c r="G8" s="10" t="str">
        <f>+VLOOKUP($B8,Gesamt!$A$5:$G$300,6,FALSE)</f>
        <v>35,81</v>
      </c>
      <c r="H8" s="10" t="str">
        <f>+VLOOKUP($B8,Gesamt!$A$5:$H$300,7,FALSE)</f>
        <v>35,78</v>
      </c>
      <c r="I8" s="10" t="str">
        <f>+VLOOKUP($B8,Gesamt!$A$5:$I$300,8,FALSE)</f>
        <v>36,58</v>
      </c>
      <c r="J8" s="10" t="str">
        <f>+VLOOKUP($B8,Gesamt!$A$5:$Q$300,9,FALSE)</f>
        <v>36,17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4">(F8*$F$4+G8*$G$4+H8*$H$4+I8*$I$4+J8*$J$4+K8*$K$4+L8*$F$4+M8*$G$4+N8*$H$4+O8*$I$4+P8*$J$4+Q8*$J$4)</f>
        <v>144.34</v>
      </c>
      <c r="S8" s="8">
        <f aca="true" t="shared" si="2" ref="S8:S24">IF(R8&gt;0,R8*-1,-1000)</f>
        <v>-144.34</v>
      </c>
    </row>
    <row r="9" spans="1:19" ht="12.75">
      <c r="A9" s="1">
        <f>IF(R9&gt;0,RANK(S9,S:S),0)</f>
        <v>2</v>
      </c>
      <c r="B9" s="6">
        <v>170</v>
      </c>
      <c r="C9" s="2" t="str">
        <f>+VLOOKUP($B9,Gesamt!$A$5:$D$300,2,FALSE)</f>
        <v>Schröder</v>
      </c>
      <c r="D9" s="2" t="str">
        <f>+VLOOKUP($B9,Gesamt!$A$5:$D$300,3,FALSE)</f>
        <v>Maximilian</v>
      </c>
      <c r="E9" s="1" t="str">
        <f>+VLOOKUP($B9,Gesamt!$A$5:$D$300,4,FALSE)</f>
        <v>Friedrichsfeld</v>
      </c>
      <c r="F9" s="10" t="str">
        <f>+VLOOKUP($B9,Gesamt!$A$5:$F$300,5,FALSE)</f>
        <v>36,12</v>
      </c>
      <c r="G9" s="10" t="str">
        <f>+VLOOKUP($B9,Gesamt!$A$5:$G$300,6,FALSE)</f>
        <v>35,57</v>
      </c>
      <c r="H9" s="10" t="str">
        <f>+VLOOKUP($B9,Gesamt!$A$5:$H$300,7,FALSE)</f>
        <v>36,29</v>
      </c>
      <c r="I9" s="10" t="str">
        <f>+VLOOKUP($B9,Gesamt!$A$5:$I$300,8,FALSE)</f>
        <v>36,20</v>
      </c>
      <c r="J9" s="10" t="str">
        <f>+VLOOKUP($B9,Gesamt!$A$5:$Q$300,9,FALSE)</f>
        <v>37,11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145.17</v>
      </c>
      <c r="S9" s="8">
        <f t="shared" si="2"/>
        <v>-145.17</v>
      </c>
    </row>
    <row r="10" spans="1:19" ht="12.75">
      <c r="A10" s="1">
        <f>IF(R10&gt;0,RANK(S10,S:S),0)</f>
        <v>3</v>
      </c>
      <c r="B10" s="6">
        <v>104</v>
      </c>
      <c r="C10" s="2" t="str">
        <f>+VLOOKUP($B10,Gesamt!$A$5:$D$300,2,FALSE)</f>
        <v>Freudenstein</v>
      </c>
      <c r="D10" s="2" t="str">
        <f>+VLOOKUP($B10,Gesamt!$A$5:$D$300,3,FALSE)</f>
        <v>Rieke</v>
      </c>
      <c r="E10" s="1" t="str">
        <f>+VLOOKUP($B10,Gesamt!$A$5:$D$300,4,FALSE)</f>
        <v>Mettingen</v>
      </c>
      <c r="F10" s="10" t="str">
        <f>+VLOOKUP($B10,Gesamt!$A$5:$F$300,5,FALSE)</f>
        <v>36,05</v>
      </c>
      <c r="G10" s="10" t="str">
        <f>+VLOOKUP($B10,Gesamt!$A$5:$G$300,6,FALSE)</f>
        <v>36,25</v>
      </c>
      <c r="H10" s="10" t="str">
        <f>+VLOOKUP($B10,Gesamt!$A$5:$H$300,7,FALSE)</f>
        <v>36,29</v>
      </c>
      <c r="I10" s="10" t="str">
        <f>+VLOOKUP($B10,Gesamt!$A$5:$I$300,8,FALSE)</f>
        <v>36,53</v>
      </c>
      <c r="J10" s="10" t="str">
        <f>+VLOOKUP($B10,Gesamt!$A$5:$Q$300,9,FALSE)</f>
        <v>36,42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145.49</v>
      </c>
      <c r="S10" s="8">
        <f t="shared" si="2"/>
        <v>-145.49</v>
      </c>
    </row>
    <row r="11" spans="1:19" ht="12.75">
      <c r="A11" s="1">
        <f>IF(R11&gt;0,RANK(S11,S:S),0)</f>
        <v>4</v>
      </c>
      <c r="B11" s="6">
        <v>118</v>
      </c>
      <c r="C11" s="2" t="str">
        <f>+VLOOKUP($B11,Gesamt!$A$5:$D$300,2,FALSE)</f>
        <v>Potthoff</v>
      </c>
      <c r="D11" s="2" t="str">
        <f>+VLOOKUP($B11,Gesamt!$A$5:$D$300,3,FALSE)</f>
        <v>Mirco</v>
      </c>
      <c r="E11" s="1" t="str">
        <f>+VLOOKUP($B11,Gesamt!$A$5:$D$300,4,FALSE)</f>
        <v>Mettingen</v>
      </c>
      <c r="F11" s="10" t="str">
        <f>+VLOOKUP($B11,Gesamt!$A$5:$F$300,5,FALSE)</f>
        <v>36,44</v>
      </c>
      <c r="G11" s="10" t="str">
        <f>+VLOOKUP($B11,Gesamt!$A$5:$G$300,6,FALSE)</f>
        <v>36,03</v>
      </c>
      <c r="H11" s="10" t="str">
        <f>+VLOOKUP($B11,Gesamt!$A$5:$H$300,7,FALSE)</f>
        <v>36,74</v>
      </c>
      <c r="I11" s="10" t="str">
        <f>+VLOOKUP($B11,Gesamt!$A$5:$I$300,8,FALSE)</f>
        <v>36,03</v>
      </c>
      <c r="J11" s="10" t="str">
        <f>+VLOOKUP($B11,Gesamt!$A$5:$Q$300,9,FALSE)</f>
        <v>37,07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145.87</v>
      </c>
      <c r="S11" s="8">
        <f t="shared" si="2"/>
        <v>-145.87</v>
      </c>
    </row>
    <row r="12" spans="1:19" ht="12.75">
      <c r="A12" s="1">
        <f>IF(R12&gt;0,RANK(S12,S:S),0)</f>
        <v>4</v>
      </c>
      <c r="B12" s="6">
        <v>101</v>
      </c>
      <c r="C12" s="2" t="str">
        <f>+VLOOKUP($B12,Gesamt!$A$5:$D$300,2,FALSE)</f>
        <v>Sonneborn</v>
      </c>
      <c r="D12" s="2" t="str">
        <f>+VLOOKUP($B12,Gesamt!$A$5:$D$300,3,FALSE)</f>
        <v>Roland</v>
      </c>
      <c r="E12" s="1" t="str">
        <f>+VLOOKUP($B12,Gesamt!$A$5:$D$300,4,FALSE)</f>
        <v>Stromberg</v>
      </c>
      <c r="F12" s="10" t="str">
        <f>+VLOOKUP($B12,Gesamt!$A$5:$F$300,5,FALSE)</f>
        <v>35,98</v>
      </c>
      <c r="G12" s="10" t="str">
        <f>+VLOOKUP($B12,Gesamt!$A$5:$G$300,6,FALSE)</f>
        <v>35,52</v>
      </c>
      <c r="H12" s="10" t="str">
        <f>+VLOOKUP($B12,Gesamt!$A$5:$H$300,7,FALSE)</f>
        <v>36,84</v>
      </c>
      <c r="I12" s="10">
        <v>36.49</v>
      </c>
      <c r="J12" s="10" t="str">
        <f>+VLOOKUP($B12,Gesamt!$A$5:$Q$300,9,FALSE)</f>
        <v>37,02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145.87</v>
      </c>
      <c r="S12" s="8">
        <f t="shared" si="2"/>
        <v>-145.87</v>
      </c>
    </row>
    <row r="13" spans="1:19" ht="12.75">
      <c r="A13" s="1">
        <f>IF(R13&gt;0,RANK(S13,S:S),0)</f>
        <v>6</v>
      </c>
      <c r="B13" s="6">
        <v>105</v>
      </c>
      <c r="C13" s="2" t="str">
        <f>+VLOOKUP($B13,Gesamt!$A$5:$D$300,2,FALSE)</f>
        <v>Dirks</v>
      </c>
      <c r="D13" s="2" t="str">
        <f>+VLOOKUP($B13,Gesamt!$A$5:$D$300,3,FALSE)</f>
        <v>Moritz</v>
      </c>
      <c r="E13" s="1" t="str">
        <f>+VLOOKUP($B13,Gesamt!$A$5:$D$300,4,FALSE)</f>
        <v>Havixbeck</v>
      </c>
      <c r="F13" s="10" t="str">
        <f>+VLOOKUP($B13,Gesamt!$A$5:$F$300,5,FALSE)</f>
        <v>36,65</v>
      </c>
      <c r="G13" s="10" t="str">
        <f>+VLOOKUP($B13,Gesamt!$A$5:$G$300,6,FALSE)</f>
        <v>36,18</v>
      </c>
      <c r="H13" s="10" t="str">
        <f>+VLOOKUP($B13,Gesamt!$A$5:$H$300,7,FALSE)</f>
        <v>36,77</v>
      </c>
      <c r="I13" s="10" t="str">
        <f>+VLOOKUP($B13,Gesamt!$A$5:$I$300,8,FALSE)</f>
        <v>36,20</v>
      </c>
      <c r="J13" s="10" t="str">
        <f>+VLOOKUP($B13,Gesamt!$A$5:$Q$300,9,FALSE)</f>
        <v>36,80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145.95</v>
      </c>
      <c r="S13" s="8">
        <f t="shared" si="2"/>
        <v>-145.95</v>
      </c>
    </row>
    <row r="14" spans="1:19" ht="12.75">
      <c r="A14" s="1">
        <f>IF(R14&gt;0,RANK(S14,S:S),0)</f>
        <v>7</v>
      </c>
      <c r="B14" s="6">
        <v>166</v>
      </c>
      <c r="C14" s="2" t="str">
        <f>+VLOOKUP($B14,Gesamt!$A$5:$D$300,2,FALSE)</f>
        <v>Zaruba</v>
      </c>
      <c r="D14" s="2" t="str">
        <f>+VLOOKUP($B14,Gesamt!$A$5:$D$300,3,FALSE)</f>
        <v>Pia</v>
      </c>
      <c r="E14" s="1" t="str">
        <f>+VLOOKUP($B14,Gesamt!$A$5:$D$300,4,FALSE)</f>
        <v>Mettingen</v>
      </c>
      <c r="F14" s="10" t="str">
        <f>+VLOOKUP($B14,Gesamt!$A$5:$F$300,5,FALSE)</f>
        <v>36,12</v>
      </c>
      <c r="G14" s="10" t="str">
        <f>+VLOOKUP($B14,Gesamt!$A$5:$G$300,6,FALSE)</f>
        <v>35,88</v>
      </c>
      <c r="H14" s="10" t="str">
        <f>+VLOOKUP($B14,Gesamt!$A$5:$H$300,7,FALSE)</f>
        <v>36,23</v>
      </c>
      <c r="I14" s="10" t="str">
        <f>+VLOOKUP($B14,Gesamt!$A$5:$I$300,8,FALSE)</f>
        <v>37,00</v>
      </c>
      <c r="J14" s="10" t="str">
        <f>+VLOOKUP($B14,Gesamt!$A$5:$Q$300,9,FALSE)</f>
        <v>37,17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146.28</v>
      </c>
      <c r="S14" s="8">
        <f t="shared" si="2"/>
        <v>-146.28</v>
      </c>
    </row>
    <row r="15" spans="1:19" ht="12.75">
      <c r="A15" s="1">
        <f>IF(R15&gt;0,RANK(S15,S:S),0)</f>
        <v>8</v>
      </c>
      <c r="B15" s="6">
        <v>103</v>
      </c>
      <c r="C15" s="2" t="str">
        <f>+VLOOKUP($B15,Gesamt!$A$5:$D$300,2,FALSE)</f>
        <v>Stoll</v>
      </c>
      <c r="D15" s="2" t="str">
        <f>+VLOOKUP($B15,Gesamt!$A$5:$D$300,3,FALSE)</f>
        <v>Caroline</v>
      </c>
      <c r="E15" s="1" t="str">
        <f>+VLOOKUP($B15,Gesamt!$A$5:$D$300,4,FALSE)</f>
        <v>Kerpen</v>
      </c>
      <c r="F15" s="10" t="str">
        <f>+VLOOKUP($B15,Gesamt!$A$5:$F$300,5,FALSE)</f>
        <v>36,56</v>
      </c>
      <c r="G15" s="10" t="str">
        <f>+VLOOKUP($B15,Gesamt!$A$5:$G$300,6,FALSE)</f>
        <v>36,21</v>
      </c>
      <c r="H15" s="10" t="str">
        <f>+VLOOKUP($B15,Gesamt!$A$5:$H$300,7,FALSE)</f>
        <v>36,67</v>
      </c>
      <c r="I15" s="10" t="str">
        <f>+VLOOKUP($B15,Gesamt!$A$5:$I$300,8,FALSE)</f>
        <v>36,94</v>
      </c>
      <c r="J15" s="10" t="str">
        <f>+VLOOKUP($B15,Gesamt!$A$5:$Q$300,9,FALSE)</f>
        <v>36,99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146.81</v>
      </c>
      <c r="S15" s="8">
        <f t="shared" si="2"/>
        <v>-146.81</v>
      </c>
    </row>
    <row r="16" spans="1:19" ht="12.75">
      <c r="A16" s="1">
        <f>IF(R16&gt;0,RANK(S16,S:S),0)</f>
        <v>9</v>
      </c>
      <c r="B16" s="6">
        <v>119</v>
      </c>
      <c r="C16" s="2" t="str">
        <f>+VLOOKUP($B16,Gesamt!$A$5:$D$300,2,FALSE)</f>
        <v>Wallmeyer</v>
      </c>
      <c r="D16" s="2" t="str">
        <f>+VLOOKUP($B16,Gesamt!$A$5:$D$300,3,FALSE)</f>
        <v>Bea</v>
      </c>
      <c r="E16" s="1" t="str">
        <f>+VLOOKUP($B16,Gesamt!$A$5:$D$300,4,FALSE)</f>
        <v>Havixbeck</v>
      </c>
      <c r="F16" s="10" t="str">
        <f>+VLOOKUP($B16,Gesamt!$A$5:$F$300,5,FALSE)</f>
        <v>35,80</v>
      </c>
      <c r="G16" s="10" t="str">
        <f>+VLOOKUP($B16,Gesamt!$A$5:$G$300,6,FALSE)</f>
        <v>36,36</v>
      </c>
      <c r="H16" s="10" t="str">
        <f>+VLOOKUP($B16,Gesamt!$A$5:$H$300,7,FALSE)</f>
        <v>36,45</v>
      </c>
      <c r="I16" s="10" t="str">
        <f>+VLOOKUP($B16,Gesamt!$A$5:$I$300,8,FALSE)</f>
        <v>37,82</v>
      </c>
      <c r="J16" s="10" t="str">
        <f>+VLOOKUP($B16,Gesamt!$A$5:$Q$300,9,FALSE)</f>
        <v>36,55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147.18</v>
      </c>
      <c r="S16" s="8">
        <f t="shared" si="2"/>
        <v>-147.18</v>
      </c>
    </row>
    <row r="17" spans="1:19" ht="12.75">
      <c r="A17" s="1">
        <f>IF(R17&gt;0,RANK(S17,S:S),0)</f>
        <v>10</v>
      </c>
      <c r="B17" s="6">
        <v>169</v>
      </c>
      <c r="C17" s="2" t="str">
        <f>+VLOOKUP($B17,Gesamt!$A$5:$D$300,2,FALSE)</f>
        <v>Laukamp</v>
      </c>
      <c r="D17" s="2" t="str">
        <f>+VLOOKUP($B17,Gesamt!$A$5:$D$300,3,FALSE)</f>
        <v>Robin</v>
      </c>
      <c r="E17" s="1" t="str">
        <f>+VLOOKUP($B17,Gesamt!$A$5:$D$300,4,FALSE)</f>
        <v>Billerbeck</v>
      </c>
      <c r="F17" s="10" t="str">
        <f>+VLOOKUP($B17,Gesamt!$A$5:$F$300,5,FALSE)</f>
        <v>36,02</v>
      </c>
      <c r="G17" s="10" t="str">
        <f>+VLOOKUP($B17,Gesamt!$A$5:$G$300,6,FALSE)</f>
        <v>36,38</v>
      </c>
      <c r="H17" s="10" t="str">
        <f>+VLOOKUP($B17,Gesamt!$A$5:$H$300,7,FALSE)</f>
        <v>36,49</v>
      </c>
      <c r="I17" s="10" t="str">
        <f>+VLOOKUP($B17,Gesamt!$A$5:$I$300,8,FALSE)</f>
        <v>37,83</v>
      </c>
      <c r="J17" s="10" t="str">
        <f>+VLOOKUP($B17,Gesamt!$A$5:$Q$300,9,FALSE)</f>
        <v>37,10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147.8</v>
      </c>
      <c r="S17" s="8">
        <f t="shared" si="2"/>
        <v>-147.8</v>
      </c>
    </row>
    <row r="18" spans="1:19" ht="12.75">
      <c r="A18" s="1">
        <f>IF(R18&gt;0,RANK(S18,S:S),0)</f>
        <v>11</v>
      </c>
      <c r="B18" s="6">
        <v>135</v>
      </c>
      <c r="C18" s="2" t="str">
        <f>+VLOOKUP($B18,Gesamt!$A$5:$D$300,2,FALSE)</f>
        <v>Hipper</v>
      </c>
      <c r="D18" s="2" t="str">
        <f>+VLOOKUP($B18,Gesamt!$A$5:$D$300,3,FALSE)</f>
        <v>Charlotte</v>
      </c>
      <c r="E18" s="1" t="str">
        <f>+VLOOKUP($B18,Gesamt!$A$5:$D$300,4,FALSE)</f>
        <v>Billerbeck</v>
      </c>
      <c r="F18" s="10" t="str">
        <f>+VLOOKUP($B18,Gesamt!$A$5:$F$300,5,FALSE)</f>
        <v>36,49</v>
      </c>
      <c r="G18" s="10" t="str">
        <f>+VLOOKUP($B18,Gesamt!$A$5:$G$300,6,FALSE)</f>
        <v>36,00</v>
      </c>
      <c r="H18" s="10" t="str">
        <f>+VLOOKUP($B18,Gesamt!$A$5:$H$300,7,FALSE)</f>
        <v>36,90</v>
      </c>
      <c r="I18" s="10" t="str">
        <f>+VLOOKUP($B18,Gesamt!$A$5:$I$300,8,FALSE)</f>
        <v>37,68</v>
      </c>
      <c r="J18" s="10" t="str">
        <f>+VLOOKUP($B18,Gesamt!$A$5:$Q$300,9,FALSE)</f>
        <v>37,50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148.08</v>
      </c>
      <c r="S18" s="8">
        <f t="shared" si="2"/>
        <v>-148.08</v>
      </c>
    </row>
    <row r="19" spans="1:19" ht="12.75">
      <c r="A19" s="1">
        <f>IF(R19&gt;0,RANK(S19,S:S),0)</f>
        <v>12</v>
      </c>
      <c r="B19" s="6">
        <v>111</v>
      </c>
      <c r="C19" s="2" t="str">
        <f>+VLOOKUP($B19,Gesamt!$A$5:$D$300,2,FALSE)</f>
        <v>Brüggemann</v>
      </c>
      <c r="D19" s="2" t="str">
        <f>+VLOOKUP($B19,Gesamt!$A$5:$D$300,3,FALSE)</f>
        <v>Kilian</v>
      </c>
      <c r="E19" s="1" t="str">
        <f>+VLOOKUP($B19,Gesamt!$A$5:$D$300,4,FALSE)</f>
        <v>Havixbeck</v>
      </c>
      <c r="F19" s="10" t="str">
        <f>+VLOOKUP($B19,Gesamt!$A$5:$F$300,5,FALSE)</f>
        <v>36,21</v>
      </c>
      <c r="G19" s="10" t="str">
        <f>+VLOOKUP($B19,Gesamt!$A$5:$G$300,6,FALSE)</f>
        <v>36,71</v>
      </c>
      <c r="H19" s="10" t="str">
        <f>+VLOOKUP($B19,Gesamt!$A$5:$H$300,7,FALSE)</f>
        <v>37,11</v>
      </c>
      <c r="I19" s="10" t="str">
        <f>+VLOOKUP($B19,Gesamt!$A$5:$I$300,8,FALSE)</f>
        <v>37,34</v>
      </c>
      <c r="J19" s="10" t="str">
        <f>+VLOOKUP($B19,Gesamt!$A$5:$Q$300,9,FALSE)</f>
        <v>36,94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148.1</v>
      </c>
      <c r="S19" s="8">
        <f t="shared" si="2"/>
        <v>-148.1</v>
      </c>
    </row>
    <row r="20" spans="1:19" ht="12.75">
      <c r="A20" s="1">
        <f>IF(R20&gt;0,RANK(S20,S:S),0)</f>
        <v>13</v>
      </c>
      <c r="B20" s="6">
        <v>139</v>
      </c>
      <c r="C20" s="2" t="str">
        <f>+VLOOKUP($B20,Gesamt!$A$5:$D$300,2,FALSE)</f>
        <v>Aschoff</v>
      </c>
      <c r="D20" s="2" t="str">
        <f>+VLOOKUP($B20,Gesamt!$A$5:$D$300,3,FALSE)</f>
        <v>Titus</v>
      </c>
      <c r="E20" s="1" t="str">
        <f>+VLOOKUP($B20,Gesamt!$A$5:$D$300,4,FALSE)</f>
        <v>Stromberg</v>
      </c>
      <c r="F20" s="10" t="str">
        <f>+VLOOKUP($B20,Gesamt!$A$5:$F$300,5,FALSE)</f>
        <v>36,28</v>
      </c>
      <c r="G20" s="10" t="str">
        <f>+VLOOKUP($B20,Gesamt!$A$5:$G$300,6,FALSE)</f>
        <v>36,25</v>
      </c>
      <c r="H20" s="10" t="str">
        <f>+VLOOKUP($B20,Gesamt!$A$5:$H$300,7,FALSE)</f>
        <v>37,02</v>
      </c>
      <c r="I20" s="10" t="str">
        <f>+VLOOKUP($B20,Gesamt!$A$5:$I$300,8,FALSE)</f>
        <v>38,07</v>
      </c>
      <c r="J20" s="10">
        <v>36.91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148.25</v>
      </c>
      <c r="S20" s="8">
        <f t="shared" si="2"/>
        <v>-148.25</v>
      </c>
    </row>
    <row r="21" spans="1:19" ht="12.75">
      <c r="A21" s="1">
        <f>IF(R21&gt;0,RANK(S21,S:S),0)</f>
        <v>14</v>
      </c>
      <c r="B21" s="6">
        <v>129</v>
      </c>
      <c r="C21" s="2" t="str">
        <f>+VLOOKUP($B21,Gesamt!$A$5:$D$300,2,FALSE)</f>
        <v>Schlösser</v>
      </c>
      <c r="D21" s="2" t="str">
        <f>+VLOOKUP($B21,Gesamt!$A$5:$D$300,3,FALSE)</f>
        <v>Timon</v>
      </c>
      <c r="E21" s="1" t="str">
        <f>+VLOOKUP($B21,Gesamt!$A$5:$D$300,4,FALSE)</f>
        <v>Stromberg</v>
      </c>
      <c r="F21" s="10" t="str">
        <f>+VLOOKUP($B21,Gesamt!$A$5:$F$300,5,FALSE)</f>
        <v>36,79</v>
      </c>
      <c r="G21" s="10" t="str">
        <f>+VLOOKUP($B21,Gesamt!$A$5:$G$300,6,FALSE)</f>
        <v>36,54</v>
      </c>
      <c r="H21" s="10" t="str">
        <f>+VLOOKUP($B21,Gesamt!$A$5:$H$300,7,FALSE)</f>
        <v>37,13</v>
      </c>
      <c r="I21" s="10" t="str">
        <f>+VLOOKUP($B21,Gesamt!$A$5:$I$300,8,FALSE)</f>
        <v>37,16</v>
      </c>
      <c r="J21" s="10" t="str">
        <f>+VLOOKUP($B21,Gesamt!$A$5:$Q$300,9,FALSE)</f>
        <v>37,53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148.36</v>
      </c>
      <c r="S21" s="8">
        <f t="shared" si="2"/>
        <v>-148.36</v>
      </c>
    </row>
    <row r="22" spans="1:19" ht="12.75">
      <c r="A22" s="1">
        <f>IF(R22&gt;0,RANK(S22,S:S),0)</f>
        <v>15</v>
      </c>
      <c r="B22" s="6">
        <v>171</v>
      </c>
      <c r="C22" s="2" t="str">
        <f>+VLOOKUP($B22,Gesamt!$A$5:$D$300,2,FALSE)</f>
        <v>Volmer</v>
      </c>
      <c r="D22" s="2" t="str">
        <f>+VLOOKUP($B22,Gesamt!$A$5:$D$300,3,FALSE)</f>
        <v>Fabian</v>
      </c>
      <c r="E22" s="1" t="str">
        <f>+VLOOKUP($B22,Gesamt!$A$5:$D$300,4,FALSE)</f>
        <v>Billerbeck</v>
      </c>
      <c r="F22" s="10" t="str">
        <f>+VLOOKUP($B22,Gesamt!$A$5:$F$300,5,FALSE)</f>
        <v>36,02</v>
      </c>
      <c r="G22" s="10" t="str">
        <f>+VLOOKUP($B22,Gesamt!$A$5:$G$300,6,FALSE)</f>
        <v>36,25</v>
      </c>
      <c r="H22" s="10" t="str">
        <f>+VLOOKUP($B22,Gesamt!$A$5:$H$300,7,FALSE)</f>
        <v>37,40</v>
      </c>
      <c r="I22" s="10" t="str">
        <f>+VLOOKUP($B22,Gesamt!$A$5:$I$300,8,FALSE)</f>
        <v>38,10</v>
      </c>
      <c r="J22" s="10" t="str">
        <f>+VLOOKUP($B22,Gesamt!$A$5:$Q$300,9,FALSE)</f>
        <v>37,77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1"/>
        <v>149.52</v>
      </c>
      <c r="S22" s="8">
        <f t="shared" si="2"/>
        <v>-149.52</v>
      </c>
    </row>
    <row r="23" spans="1:19" ht="12.75">
      <c r="A23" s="1">
        <f>IF(R23&gt;0,RANK(S23,S:S),0)</f>
        <v>16</v>
      </c>
      <c r="B23" s="6">
        <v>125</v>
      </c>
      <c r="C23" s="2" t="str">
        <f>+VLOOKUP($B23,Gesamt!$A$5:$D$300,2,FALSE)</f>
        <v>Gröning</v>
      </c>
      <c r="D23" s="2" t="str">
        <f>+VLOOKUP($B23,Gesamt!$A$5:$D$300,3,FALSE)</f>
        <v>Luca-Alessandro</v>
      </c>
      <c r="E23" s="1" t="str">
        <f>+VLOOKUP($B23,Gesamt!$A$5:$D$300,4,FALSE)</f>
        <v>Billerbeck</v>
      </c>
      <c r="F23" s="10" t="str">
        <f>+VLOOKUP($B23,Gesamt!$A$5:$F$300,5,FALSE)</f>
        <v>36,61</v>
      </c>
      <c r="G23" s="10" t="str">
        <f>+VLOOKUP($B23,Gesamt!$A$5:$G$300,6,FALSE)</f>
        <v>36,75</v>
      </c>
      <c r="H23" s="10" t="str">
        <f>+VLOOKUP($B23,Gesamt!$A$5:$H$300,7,FALSE)</f>
        <v>37,34</v>
      </c>
      <c r="I23" s="10" t="str">
        <f>+VLOOKUP($B23,Gesamt!$A$5:$I$300,8,FALSE)</f>
        <v>39,11</v>
      </c>
      <c r="J23" s="10" t="str">
        <f>+VLOOKUP($B23,Gesamt!$A$5:$Q$300,9,FALSE)</f>
        <v>37,49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1"/>
        <v>150.69</v>
      </c>
      <c r="S23" s="8">
        <f t="shared" si="2"/>
        <v>-150.69</v>
      </c>
    </row>
    <row r="24" spans="1:19" ht="12.75">
      <c r="A24" s="1">
        <f>IF(R24&gt;0,RANK(S24,S:S),0)</f>
        <v>17</v>
      </c>
      <c r="B24" s="6">
        <v>146</v>
      </c>
      <c r="C24" s="2" t="str">
        <f>+VLOOKUP($B24,Gesamt!$A$5:$D$300,2,FALSE)</f>
        <v>Hagenbrock</v>
      </c>
      <c r="D24" s="2" t="str">
        <f>+VLOOKUP($B24,Gesamt!$A$5:$D$300,3,FALSE)</f>
        <v>Michelle</v>
      </c>
      <c r="E24" s="1" t="str">
        <f>+VLOOKUP($B24,Gesamt!$A$5:$D$300,4,FALSE)</f>
        <v>Billerbeck</v>
      </c>
      <c r="F24" s="10" t="str">
        <f>+VLOOKUP($B24,Gesamt!$A$5:$F$300,5,FALSE)</f>
        <v>36,90</v>
      </c>
      <c r="G24" s="10" t="str">
        <f>+VLOOKUP($B24,Gesamt!$A$5:$G$300,6,FALSE)</f>
        <v>36,14</v>
      </c>
      <c r="H24" s="10" t="str">
        <f>+VLOOKUP($B24,Gesamt!$A$5:$H$300,7,FALSE)</f>
        <v>38,02</v>
      </c>
      <c r="I24" s="10" t="str">
        <f>+VLOOKUP($B24,Gesamt!$A$5:$I$300,8,FALSE)</f>
        <v>38,43</v>
      </c>
      <c r="J24" s="10" t="str">
        <f>+VLOOKUP($B24,Gesamt!$A$5:$Q$300,9,FALSE)</f>
        <v>38,44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1"/>
        <v>151.03</v>
      </c>
      <c r="S24" s="8">
        <f t="shared" si="2"/>
        <v>-151.03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3:U4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MIN(F8:F40)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34.82</v>
      </c>
      <c r="K5" s="10">
        <f t="shared" si="0"/>
        <v>0</v>
      </c>
    </row>
    <row r="6" spans="12:17" ht="12.75">
      <c r="L6" s="135" t="s">
        <v>80</v>
      </c>
      <c r="M6" s="135"/>
      <c r="N6" s="135"/>
      <c r="O6" s="135"/>
      <c r="P6" s="135"/>
      <c r="Q6" s="135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40">IF(R8&gt;0,RANK(S8,S$1:S$65536),0)</f>
        <v>1</v>
      </c>
      <c r="B8" s="6">
        <v>305</v>
      </c>
      <c r="C8" s="2" t="str">
        <f>+VLOOKUP($B8,Gesamt!$A$5:$D$300,2,FALSE)</f>
        <v>Gößling</v>
      </c>
      <c r="D8" s="2" t="str">
        <f>+VLOOKUP($B8,Gesamt!$A$5:$D$300,3,FALSE)</f>
        <v>Jule</v>
      </c>
      <c r="E8" s="1" t="str">
        <f>+VLOOKUP($B8,Gesamt!$A$5:$D$300,4,FALSE)</f>
        <v>Mettingen</v>
      </c>
      <c r="F8" s="10" t="str">
        <f>+VLOOKUP($B8,Gesamt!$A$5:$F$300,5,FALSE)</f>
        <v>34,86</v>
      </c>
      <c r="G8" s="10" t="str">
        <f>+VLOOKUP($B8,Gesamt!$A$5:$G$300,6,FALSE)</f>
        <v>34,26</v>
      </c>
      <c r="H8" s="10" t="str">
        <f>+VLOOKUP($B8,Gesamt!$A$5:$H$300,7,FALSE)</f>
        <v>34,58</v>
      </c>
      <c r="I8" s="10" t="str">
        <f>+VLOOKUP($B8,Gesamt!$A$5:$I$300,8,FALSE)</f>
        <v>34,69</v>
      </c>
      <c r="J8" s="10" t="str">
        <f>+VLOOKUP($B8,Gesamt!$A$5:$Q$300,9,FALSE)</f>
        <v>34,96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40">(F8*$F$4+G8*$G$4+H8*$H$4+I8*$I$4+J8*$J$4+K8*$K$4+L8*$F$4+M8*$G$4+N8*$H$4+O8*$I$4+P8*$J$4+Q8*$J$4)</f>
        <v>138.49</v>
      </c>
      <c r="S8" s="8">
        <f aca="true" t="shared" si="3" ref="S8:S40">IF(R8&gt;0,R8*-1,-1000)</f>
        <v>-138.49</v>
      </c>
    </row>
    <row r="9" spans="1:19" ht="12.75">
      <c r="A9" s="1">
        <f t="shared" si="1"/>
        <v>2</v>
      </c>
      <c r="B9" s="6">
        <v>312</v>
      </c>
      <c r="C9" s="2" t="str">
        <f>+VLOOKUP($B9,Gesamt!$A$5:$D$300,2,FALSE)</f>
        <v>Ricker</v>
      </c>
      <c r="D9" s="2" t="str">
        <f>+VLOOKUP($B9,Gesamt!$A$5:$D$300,3,FALSE)</f>
        <v>Oliver</v>
      </c>
      <c r="E9" s="1" t="str">
        <f>+VLOOKUP($B9,Gesamt!$A$5:$D$300,4,FALSE)</f>
        <v>Billerbeck</v>
      </c>
      <c r="F9" s="10" t="str">
        <f>+VLOOKUP($B9,Gesamt!$A$5:$F$300,5,FALSE)</f>
        <v>34,87</v>
      </c>
      <c r="G9" s="10" t="str">
        <f>+VLOOKUP($B9,Gesamt!$A$5:$G$300,6,FALSE)</f>
        <v>34,21</v>
      </c>
      <c r="H9" s="10" t="str">
        <f>+VLOOKUP($B9,Gesamt!$A$5:$H$300,7,FALSE)</f>
        <v>35,25</v>
      </c>
      <c r="I9" s="10" t="str">
        <f>+VLOOKUP($B9,Gesamt!$A$5:$I$300,8,FALSE)</f>
        <v>34,48</v>
      </c>
      <c r="J9" s="10">
        <v>34.82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138.76</v>
      </c>
      <c r="S9" s="8">
        <f t="shared" si="3"/>
        <v>-138.76</v>
      </c>
    </row>
    <row r="10" spans="1:19" ht="12.75">
      <c r="A10" s="1">
        <f t="shared" si="1"/>
        <v>3</v>
      </c>
      <c r="B10" s="6">
        <v>301</v>
      </c>
      <c r="C10" s="2" t="str">
        <f>+VLOOKUP($B10,Gesamt!$A$5:$D$300,2,FALSE)</f>
        <v>Leismann</v>
      </c>
      <c r="D10" s="2" t="str">
        <f>+VLOOKUP($B10,Gesamt!$A$5:$D$300,3,FALSE)</f>
        <v>Dominik</v>
      </c>
      <c r="E10" s="1" t="str">
        <f>+VLOOKUP($B10,Gesamt!$A$5:$D$300,4,FALSE)</f>
        <v>Mettingen</v>
      </c>
      <c r="F10" s="10" t="str">
        <f>+VLOOKUP($B10,Gesamt!$A$5:$F$300,5,FALSE)</f>
        <v>34,82</v>
      </c>
      <c r="G10" s="10" t="str">
        <f>+VLOOKUP($B10,Gesamt!$A$5:$G$300,6,FALSE)</f>
        <v>35,01</v>
      </c>
      <c r="H10" s="10" t="str">
        <f>+VLOOKUP($B10,Gesamt!$A$5:$H$300,7,FALSE)</f>
        <v>34,85</v>
      </c>
      <c r="I10" s="10" t="str">
        <f>+VLOOKUP($B10,Gesamt!$A$5:$I$300,8,FALSE)</f>
        <v>35,16</v>
      </c>
      <c r="J10" s="10" t="str">
        <f>+VLOOKUP($B10,Gesamt!$A$5:$Q$300,9,FALSE)</f>
        <v>34,86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139.88</v>
      </c>
      <c r="S10" s="8">
        <f t="shared" si="3"/>
        <v>-139.88</v>
      </c>
    </row>
    <row r="11" spans="1:19" ht="12.75">
      <c r="A11" s="1">
        <f t="shared" si="1"/>
        <v>4</v>
      </c>
      <c r="B11" s="6">
        <v>306</v>
      </c>
      <c r="C11" s="2" t="str">
        <f>+VLOOKUP($B11,Gesamt!$A$5:$D$300,2,FALSE)</f>
        <v>Kelch</v>
      </c>
      <c r="D11" s="2" t="str">
        <f>+VLOOKUP($B11,Gesamt!$A$5:$D$300,3,FALSE)</f>
        <v>Maria</v>
      </c>
      <c r="E11" s="1" t="str">
        <f>+VLOOKUP($B11,Gesamt!$A$5:$D$300,4,FALSE)</f>
        <v>Bergkamen</v>
      </c>
      <c r="F11" s="10" t="str">
        <f>+VLOOKUP($B11,Gesamt!$A$5:$F$300,5,FALSE)</f>
        <v>34,76</v>
      </c>
      <c r="G11" s="10" t="str">
        <f>+VLOOKUP($B11,Gesamt!$A$5:$G$300,6,FALSE)</f>
        <v>34,84</v>
      </c>
      <c r="H11" s="10" t="str">
        <f>+VLOOKUP($B11,Gesamt!$A$5:$H$300,7,FALSE)</f>
        <v>34,57</v>
      </c>
      <c r="I11" s="10" t="str">
        <f>+VLOOKUP($B11,Gesamt!$A$5:$I$300,8,FALSE)</f>
        <v>35,46</v>
      </c>
      <c r="J11" s="10" t="str">
        <f>+VLOOKUP($B11,Gesamt!$A$5:$Q$300,9,FALSE)</f>
        <v>35,14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140.01</v>
      </c>
      <c r="S11" s="8">
        <f t="shared" si="3"/>
        <v>-140.01</v>
      </c>
    </row>
    <row r="12" spans="1:19" ht="12.75">
      <c r="A12" s="1">
        <f t="shared" si="1"/>
        <v>5</v>
      </c>
      <c r="B12" s="6">
        <v>303</v>
      </c>
      <c r="C12" s="2" t="str">
        <f>+VLOOKUP($B12,Gesamt!$A$5:$D$300,2,FALSE)</f>
        <v>Lange</v>
      </c>
      <c r="D12" s="2" t="str">
        <f>+VLOOKUP($B12,Gesamt!$A$5:$D$300,3,FALSE)</f>
        <v>Florian</v>
      </c>
      <c r="E12" s="1" t="str">
        <f>+VLOOKUP($B12,Gesamt!$A$5:$D$300,4,FALSE)</f>
        <v>Mettingen</v>
      </c>
      <c r="F12" s="10" t="str">
        <f>+VLOOKUP($B12,Gesamt!$A$5:$F$300,5,FALSE)</f>
        <v>35,52</v>
      </c>
      <c r="G12" s="10" t="str">
        <f>+VLOOKUP($B12,Gesamt!$A$5:$G$300,6,FALSE)</f>
        <v>34,96</v>
      </c>
      <c r="H12" s="10" t="str">
        <f>+VLOOKUP($B12,Gesamt!$A$5:$H$300,7,FALSE)</f>
        <v>35,46</v>
      </c>
      <c r="I12" s="10" t="str">
        <f>+VLOOKUP($B12,Gesamt!$A$5:$I$300,8,FALSE)</f>
        <v>35,24</v>
      </c>
      <c r="J12" s="10" t="str">
        <f>+VLOOKUP($B12,Gesamt!$A$5:$Q$300,9,FALSE)</f>
        <v>35,50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141.16</v>
      </c>
      <c r="S12" s="8">
        <f t="shared" si="3"/>
        <v>-141.16</v>
      </c>
    </row>
    <row r="13" spans="1:19" ht="12.75">
      <c r="A13" s="1">
        <f t="shared" si="1"/>
        <v>6</v>
      </c>
      <c r="B13" s="6">
        <v>304</v>
      </c>
      <c r="C13" s="2" t="str">
        <f>+VLOOKUP($B13,Gesamt!$A$5:$D$300,2,FALSE)</f>
        <v>van Loo </v>
      </c>
      <c r="D13" s="2" t="str">
        <f>+VLOOKUP($B13,Gesamt!$A$5:$D$300,3,FALSE)</f>
        <v>Julian</v>
      </c>
      <c r="E13" s="1" t="str">
        <f>+VLOOKUP($B13,Gesamt!$A$5:$D$300,4,FALSE)</f>
        <v>Kerpen</v>
      </c>
      <c r="F13" s="10" t="str">
        <f>+VLOOKUP($B13,Gesamt!$A$5:$F$300,5,FALSE)</f>
        <v>35,20</v>
      </c>
      <c r="G13" s="10" t="str">
        <f>+VLOOKUP($B13,Gesamt!$A$5:$G$300,6,FALSE)</f>
        <v>35,32</v>
      </c>
      <c r="H13" s="10" t="str">
        <f>+VLOOKUP($B13,Gesamt!$A$5:$H$300,7,FALSE)</f>
        <v>34,88</v>
      </c>
      <c r="I13" s="10" t="str">
        <f>+VLOOKUP($B13,Gesamt!$A$5:$I$300,8,FALSE)</f>
        <v>35,59</v>
      </c>
      <c r="J13" s="10" t="str">
        <f>+VLOOKUP($B13,Gesamt!$A$5:$Q$300,9,FALSE)</f>
        <v>35,41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141.2</v>
      </c>
      <c r="S13" s="8">
        <f t="shared" si="3"/>
        <v>-141.2</v>
      </c>
    </row>
    <row r="14" spans="1:19" ht="12.75">
      <c r="A14" s="1">
        <f t="shared" si="1"/>
        <v>7</v>
      </c>
      <c r="B14" s="6">
        <v>314</v>
      </c>
      <c r="C14" s="2" t="str">
        <f>+VLOOKUP($B14,Gesamt!$A$5:$D$300,2,FALSE)</f>
        <v>Eckert</v>
      </c>
      <c r="D14" s="2" t="str">
        <f>+VLOOKUP($B14,Gesamt!$A$5:$D$300,3,FALSE)</f>
        <v>Sebastian</v>
      </c>
      <c r="E14" s="1" t="str">
        <f>+VLOOKUP($B14,Gesamt!$A$5:$D$300,4,FALSE)</f>
        <v>Overath</v>
      </c>
      <c r="F14" s="10" t="str">
        <f>+VLOOKUP($B14,Gesamt!$A$5:$F$300,5,FALSE)</f>
        <v>35,47</v>
      </c>
      <c r="G14" s="10" t="str">
        <f>+VLOOKUP($B14,Gesamt!$A$5:$G$300,6,FALSE)</f>
        <v>34,78</v>
      </c>
      <c r="H14" s="10" t="str">
        <f>+VLOOKUP($B14,Gesamt!$A$5:$H$300,7,FALSE)</f>
        <v>35,47</v>
      </c>
      <c r="I14" s="10" t="str">
        <f>+VLOOKUP($B14,Gesamt!$A$5:$I$300,8,FALSE)</f>
        <v>35,33</v>
      </c>
      <c r="J14" s="10" t="str">
        <f>+VLOOKUP($B14,Gesamt!$A$5:$Q$300,9,FALSE)</f>
        <v>35,76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141.34</v>
      </c>
      <c r="S14" s="8">
        <f t="shared" si="3"/>
        <v>-141.34</v>
      </c>
    </row>
    <row r="15" spans="1:19" ht="12.75">
      <c r="A15" s="1">
        <f t="shared" si="1"/>
        <v>8</v>
      </c>
      <c r="B15" s="6">
        <v>319</v>
      </c>
      <c r="C15" s="2" t="str">
        <f>+VLOOKUP($B15,Gesamt!$A$5:$D$300,2,FALSE)</f>
        <v>Gößling</v>
      </c>
      <c r="D15" s="2" t="str">
        <f>+VLOOKUP($B15,Gesamt!$A$5:$D$300,3,FALSE)</f>
        <v>Jannik</v>
      </c>
      <c r="E15" s="1" t="str">
        <f>+VLOOKUP($B15,Gesamt!$A$5:$D$300,4,FALSE)</f>
        <v>Mettingen</v>
      </c>
      <c r="F15" s="10" t="str">
        <f>+VLOOKUP($B15,Gesamt!$A$5:$F$300,5,FALSE)</f>
        <v>35,25</v>
      </c>
      <c r="G15" s="10" t="str">
        <f>+VLOOKUP($B15,Gesamt!$A$5:$G$300,6,FALSE)</f>
        <v>34,98</v>
      </c>
      <c r="H15" s="10" t="str">
        <f>+VLOOKUP($B15,Gesamt!$A$5:$H$300,7,FALSE)</f>
        <v>35,42</v>
      </c>
      <c r="I15" s="10" t="str">
        <f>+VLOOKUP($B15,Gesamt!$A$5:$I$300,8,FALSE)</f>
        <v>35,52</v>
      </c>
      <c r="J15" s="10" t="str">
        <f>+VLOOKUP($B15,Gesamt!$A$5:$Q$300,9,FALSE)</f>
        <v>35,43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141.35</v>
      </c>
      <c r="S15" s="8">
        <f t="shared" si="3"/>
        <v>-141.35</v>
      </c>
    </row>
    <row r="16" spans="1:19" ht="12.75">
      <c r="A16" s="1">
        <f t="shared" si="1"/>
        <v>9</v>
      </c>
      <c r="B16" s="6">
        <v>346</v>
      </c>
      <c r="C16" s="2" t="str">
        <f>+VLOOKUP($B16,Gesamt!$A$5:$D$300,2,FALSE)</f>
        <v>Müller</v>
      </c>
      <c r="D16" s="2" t="str">
        <f>+VLOOKUP($B16,Gesamt!$A$5:$D$300,3,FALSE)</f>
        <v>Franziska</v>
      </c>
      <c r="E16" s="1" t="str">
        <f>+VLOOKUP($B16,Gesamt!$A$5:$D$300,4,FALSE)</f>
        <v>Friedrichsfeld</v>
      </c>
      <c r="F16" s="10" t="str">
        <f>+VLOOKUP($B16,Gesamt!$A$5:$F$300,5,FALSE)</f>
        <v>35,33</v>
      </c>
      <c r="G16" s="10" t="str">
        <f>+VLOOKUP($B16,Gesamt!$A$5:$G$300,6,FALSE)</f>
        <v>35,04</v>
      </c>
      <c r="H16" s="10" t="str">
        <f>+VLOOKUP($B16,Gesamt!$A$5:$H$300,7,FALSE)</f>
        <v>35,27</v>
      </c>
      <c r="I16" s="10" t="str">
        <f>+VLOOKUP($B16,Gesamt!$A$5:$I$300,8,FALSE)</f>
        <v>35,24</v>
      </c>
      <c r="J16" s="10" t="str">
        <f>+VLOOKUP($B16,Gesamt!$A$5:$Q$300,9,FALSE)</f>
        <v>35,88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141.43</v>
      </c>
      <c r="S16" s="8">
        <f t="shared" si="3"/>
        <v>-141.43</v>
      </c>
    </row>
    <row r="17" spans="1:19" ht="12.75">
      <c r="A17" s="1">
        <f t="shared" si="1"/>
        <v>10</v>
      </c>
      <c r="B17" s="6">
        <v>325</v>
      </c>
      <c r="C17" s="2" t="str">
        <f>+VLOOKUP($B17,Gesamt!$A$5:$D$300,2,FALSE)</f>
        <v>Stoll</v>
      </c>
      <c r="D17" s="2" t="str">
        <f>+VLOOKUP($B17,Gesamt!$A$5:$D$300,3,FALSE)</f>
        <v>Charlotte</v>
      </c>
      <c r="E17" s="1" t="str">
        <f>+VLOOKUP($B17,Gesamt!$A$5:$D$300,4,FALSE)</f>
        <v>Kerpen</v>
      </c>
      <c r="F17" s="10" t="str">
        <f>+VLOOKUP($B17,Gesamt!$A$5:$F$300,5,FALSE)</f>
        <v>35,71</v>
      </c>
      <c r="G17" s="10" t="str">
        <f>+VLOOKUP($B17,Gesamt!$A$5:$G$300,6,FALSE)</f>
        <v>35,06</v>
      </c>
      <c r="H17" s="10" t="str">
        <f>+VLOOKUP($B17,Gesamt!$A$5:$H$300,7,FALSE)</f>
        <v>35,67</v>
      </c>
      <c r="I17" s="10" t="str">
        <f>+VLOOKUP($B17,Gesamt!$A$5:$I$300,8,FALSE)</f>
        <v>35,07</v>
      </c>
      <c r="J17" s="10" t="str">
        <f>+VLOOKUP($B17,Gesamt!$A$5:$Q$300,9,FALSE)</f>
        <v>35,72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141.52</v>
      </c>
      <c r="S17" s="8">
        <f t="shared" si="3"/>
        <v>-141.52</v>
      </c>
    </row>
    <row r="18" spans="1:19" ht="12.75">
      <c r="A18" s="1">
        <f t="shared" si="1"/>
        <v>10</v>
      </c>
      <c r="B18" s="6">
        <v>326</v>
      </c>
      <c r="C18" s="2" t="str">
        <f>+VLOOKUP($B18,Gesamt!$A$5:$D$300,2,FALSE)</f>
        <v>Kessling</v>
      </c>
      <c r="D18" s="2" t="str">
        <f>+VLOOKUP($B18,Gesamt!$A$5:$D$300,3,FALSE)</f>
        <v>Luca</v>
      </c>
      <c r="E18" s="1" t="str">
        <f>+VLOOKUP($B18,Gesamt!$A$5:$D$300,4,FALSE)</f>
        <v>Mettingen</v>
      </c>
      <c r="F18" s="10" t="str">
        <f>+VLOOKUP($B18,Gesamt!$A$5:$F$300,5,FALSE)</f>
        <v>34,92</v>
      </c>
      <c r="G18" s="10" t="str">
        <f>+VLOOKUP($B18,Gesamt!$A$5:$G$300,6,FALSE)</f>
        <v>35,37</v>
      </c>
      <c r="H18" s="10" t="str">
        <f>+VLOOKUP($B18,Gesamt!$A$5:$H$300,7,FALSE)</f>
        <v>34,89</v>
      </c>
      <c r="I18" s="10" t="str">
        <f>+VLOOKUP($B18,Gesamt!$A$5:$I$300,8,FALSE)</f>
        <v>35,61</v>
      </c>
      <c r="J18" s="10" t="str">
        <f>+VLOOKUP($B18,Gesamt!$A$5:$Q$300,9,FALSE)</f>
        <v>35,65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141.52</v>
      </c>
      <c r="S18" s="8">
        <f t="shared" si="3"/>
        <v>-141.52</v>
      </c>
    </row>
    <row r="19" spans="1:19" ht="12.75">
      <c r="A19" s="1">
        <f t="shared" si="1"/>
        <v>12</v>
      </c>
      <c r="B19" s="6">
        <v>307</v>
      </c>
      <c r="C19" s="2" t="str">
        <f>+VLOOKUP($B19,Gesamt!$A$5:$D$300,2,FALSE)</f>
        <v>Brüggemann</v>
      </c>
      <c r="D19" s="2" t="str">
        <f>+VLOOKUP($B19,Gesamt!$A$5:$D$300,3,FALSE)</f>
        <v>Jenny</v>
      </c>
      <c r="E19" s="1" t="str">
        <f>+VLOOKUP($B19,Gesamt!$A$5:$D$300,4,FALSE)</f>
        <v>Havixbeck</v>
      </c>
      <c r="F19" s="10" t="str">
        <f>+VLOOKUP($B19,Gesamt!$A$5:$F$300,5,FALSE)</f>
        <v>35,72</v>
      </c>
      <c r="G19" s="10" t="str">
        <f>+VLOOKUP($B19,Gesamt!$A$5:$G$300,6,FALSE)</f>
        <v>35,02</v>
      </c>
      <c r="H19" s="10" t="str">
        <f>+VLOOKUP($B19,Gesamt!$A$5:$H$300,7,FALSE)</f>
        <v>35,35</v>
      </c>
      <c r="I19" s="10" t="str">
        <f>+VLOOKUP($B19,Gesamt!$A$5:$I$300,8,FALSE)</f>
        <v>35,71</v>
      </c>
      <c r="J19" s="10" t="str">
        <f>+VLOOKUP($B19,Gesamt!$A$5:$Q$300,9,FALSE)</f>
        <v>35,45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141.53</v>
      </c>
      <c r="S19" s="8">
        <f t="shared" si="3"/>
        <v>-141.53</v>
      </c>
    </row>
    <row r="20" spans="1:19" ht="12.75">
      <c r="A20" s="1">
        <f t="shared" si="1"/>
        <v>13</v>
      </c>
      <c r="B20" s="6">
        <v>354</v>
      </c>
      <c r="C20" s="2" t="str">
        <f>+VLOOKUP($B20,Gesamt!$A$5:$D$300,2,FALSE)</f>
        <v>Sonneborn</v>
      </c>
      <c r="D20" s="2" t="str">
        <f>+VLOOKUP($B20,Gesamt!$A$5:$D$300,3,FALSE)</f>
        <v>Ina</v>
      </c>
      <c r="E20" s="1" t="str">
        <f>+VLOOKUP($B20,Gesamt!$A$5:$D$300,4,FALSE)</f>
        <v>Stromberg</v>
      </c>
      <c r="F20" s="10" t="str">
        <f>+VLOOKUP($B20,Gesamt!$A$5:$F$300,5,FALSE)</f>
        <v>35,30</v>
      </c>
      <c r="G20" s="10" t="str">
        <f>+VLOOKUP($B20,Gesamt!$A$5:$G$300,6,FALSE)</f>
        <v>35,29</v>
      </c>
      <c r="H20" s="10" t="str">
        <f>+VLOOKUP($B20,Gesamt!$A$5:$H$300,7,FALSE)</f>
        <v>35,13</v>
      </c>
      <c r="I20" s="10" t="str">
        <f>+VLOOKUP($B20,Gesamt!$A$5:$I$300,8,FALSE)</f>
        <v>35,82</v>
      </c>
      <c r="J20" s="10" t="str">
        <f>+VLOOKUP($B20,Gesamt!$A$5:$Q$300,9,FALSE)</f>
        <v>35,46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141.7</v>
      </c>
      <c r="S20" s="8">
        <f t="shared" si="3"/>
        <v>-141.7</v>
      </c>
    </row>
    <row r="21" spans="1:19" ht="12.75">
      <c r="A21" s="1">
        <f t="shared" si="1"/>
        <v>14</v>
      </c>
      <c r="B21" s="6">
        <v>316</v>
      </c>
      <c r="C21" s="2" t="str">
        <f>+VLOOKUP($B21,Gesamt!$A$5:$D$300,2,FALSE)</f>
        <v>Stoll</v>
      </c>
      <c r="D21" s="2" t="str">
        <f>+VLOOKUP($B21,Gesamt!$A$5:$D$300,3,FALSE)</f>
        <v>Johannes</v>
      </c>
      <c r="E21" s="1" t="str">
        <f>+VLOOKUP($B21,Gesamt!$A$5:$D$300,4,FALSE)</f>
        <v>Kerpen</v>
      </c>
      <c r="F21" s="10" t="str">
        <f>+VLOOKUP($B21,Gesamt!$A$5:$F$300,5,FALSE)</f>
        <v>35,52</v>
      </c>
      <c r="G21" s="10" t="str">
        <f>+VLOOKUP($B21,Gesamt!$A$5:$G$300,6,FALSE)</f>
        <v>35,13</v>
      </c>
      <c r="H21" s="10" t="str">
        <f>+VLOOKUP($B21,Gesamt!$A$5:$H$300,7,FALSE)</f>
        <v>35,67</v>
      </c>
      <c r="I21" s="10" t="str">
        <f>+VLOOKUP($B21,Gesamt!$A$5:$I$300,8,FALSE)</f>
        <v>35,44</v>
      </c>
      <c r="J21" s="10" t="str">
        <f>+VLOOKUP($B21,Gesamt!$A$5:$Q$300,9,FALSE)</f>
        <v>35,80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142.04</v>
      </c>
      <c r="S21" s="8">
        <f t="shared" si="3"/>
        <v>-142.04</v>
      </c>
    </row>
    <row r="22" spans="1:19" ht="12.75">
      <c r="A22" s="1">
        <f t="shared" si="1"/>
        <v>15</v>
      </c>
      <c r="B22" s="6">
        <v>308</v>
      </c>
      <c r="C22" s="2" t="str">
        <f>+VLOOKUP($B22,Gesamt!$A$5:$D$300,2,FALSE)</f>
        <v>Valtwies</v>
      </c>
      <c r="D22" s="2" t="str">
        <f>+VLOOKUP($B22,Gesamt!$A$5:$D$300,3,FALSE)</f>
        <v>Tom</v>
      </c>
      <c r="E22" s="1" t="str">
        <f>+VLOOKUP($B22,Gesamt!$A$5:$D$300,4,FALSE)</f>
        <v>Havixbeck</v>
      </c>
      <c r="F22" s="10" t="str">
        <f>+VLOOKUP($B22,Gesamt!$A$5:$F$300,5,FALSE)</f>
        <v>35,43</v>
      </c>
      <c r="G22" s="10" t="str">
        <f>+VLOOKUP($B22,Gesamt!$A$5:$G$300,6,FALSE)</f>
        <v>35,34</v>
      </c>
      <c r="H22" s="10" t="str">
        <f>+VLOOKUP($B22,Gesamt!$A$5:$H$300,7,FALSE)</f>
        <v>35,41</v>
      </c>
      <c r="I22" s="10" t="str">
        <f>+VLOOKUP($B22,Gesamt!$A$5:$I$300,8,FALSE)</f>
        <v>35,96</v>
      </c>
      <c r="J22" s="10" t="str">
        <f>+VLOOKUP($B22,Gesamt!$A$5:$Q$300,9,FALSE)</f>
        <v>35,52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142.23</v>
      </c>
      <c r="S22" s="8">
        <f t="shared" si="3"/>
        <v>-142.23</v>
      </c>
    </row>
    <row r="23" spans="1:19" ht="12.75">
      <c r="A23" s="1">
        <f t="shared" si="1"/>
        <v>16</v>
      </c>
      <c r="B23" s="6">
        <v>360</v>
      </c>
      <c r="C23" s="2" t="str">
        <f>+VLOOKUP($B23,Gesamt!$A$5:$D$300,2,FALSE)</f>
        <v>Overwaul</v>
      </c>
      <c r="D23" s="2" t="str">
        <f>+VLOOKUP($B23,Gesamt!$A$5:$D$300,3,FALSE)</f>
        <v>Lennart</v>
      </c>
      <c r="E23" s="1" t="str">
        <f>+VLOOKUP($B23,Gesamt!$A$5:$D$300,4,FALSE)</f>
        <v>Havixbeck</v>
      </c>
      <c r="F23" s="10" t="str">
        <f>+VLOOKUP($B23,Gesamt!$A$5:$F$300,5,FALSE)</f>
        <v>35,40</v>
      </c>
      <c r="G23" s="10" t="str">
        <f>+VLOOKUP($B23,Gesamt!$A$5:$G$300,6,FALSE)</f>
        <v>35,10</v>
      </c>
      <c r="H23" s="10" t="str">
        <f>+VLOOKUP($B23,Gesamt!$A$5:$H$300,7,FALSE)</f>
        <v>35,93</v>
      </c>
      <c r="I23" s="10" t="str">
        <f>+VLOOKUP($B23,Gesamt!$A$5:$I$300,8,FALSE)</f>
        <v>35,32</v>
      </c>
      <c r="J23" s="10" t="str">
        <f>+VLOOKUP($B23,Gesamt!$A$5:$Q$300,9,FALSE)</f>
        <v>36,01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2"/>
        <v>142.36</v>
      </c>
      <c r="S23" s="8">
        <f t="shared" si="3"/>
        <v>-142.36</v>
      </c>
    </row>
    <row r="24" spans="1:19" ht="12.75">
      <c r="A24" s="1">
        <f t="shared" si="1"/>
        <v>17</v>
      </c>
      <c r="B24" s="6">
        <v>348</v>
      </c>
      <c r="C24" s="2" t="str">
        <f>+VLOOKUP($B24,Gesamt!$A$5:$D$300,2,FALSE)</f>
        <v>Neuhaus</v>
      </c>
      <c r="D24" s="2" t="str">
        <f>+VLOOKUP($B24,Gesamt!$A$5:$D$300,3,FALSE)</f>
        <v>Robin</v>
      </c>
      <c r="E24" s="1" t="str">
        <f>+VLOOKUP($B24,Gesamt!$A$5:$D$300,4,FALSE)</f>
        <v>Mettingen</v>
      </c>
      <c r="F24" s="10" t="str">
        <f>+VLOOKUP($B24,Gesamt!$A$5:$F$300,5,FALSE)</f>
        <v>35,23</v>
      </c>
      <c r="G24" s="10" t="str">
        <f>+VLOOKUP($B24,Gesamt!$A$5:$G$300,6,FALSE)</f>
        <v>35,47</v>
      </c>
      <c r="H24" s="10" t="str">
        <f>+VLOOKUP($B24,Gesamt!$A$5:$H$300,7,FALSE)</f>
        <v>35,36</v>
      </c>
      <c r="I24" s="10" t="str">
        <f>+VLOOKUP($B24,Gesamt!$A$5:$I$300,8,FALSE)</f>
        <v>35,88</v>
      </c>
      <c r="J24" s="10" t="str">
        <f>+VLOOKUP($B24,Gesamt!$A$5:$Q$300,9,FALSE)</f>
        <v>35,79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2"/>
        <v>142.5</v>
      </c>
      <c r="S24" s="8">
        <f t="shared" si="3"/>
        <v>-142.5</v>
      </c>
    </row>
    <row r="25" spans="1:19" ht="12.75">
      <c r="A25" s="1">
        <f t="shared" si="1"/>
        <v>18</v>
      </c>
      <c r="B25" s="6">
        <v>311</v>
      </c>
      <c r="C25" s="2" t="str">
        <f>+VLOOKUP($B25,Gesamt!$A$5:$D$300,2,FALSE)</f>
        <v>Mountain</v>
      </c>
      <c r="D25" s="2" t="str">
        <f>+VLOOKUP($B25,Gesamt!$A$5:$D$300,3,FALSE)</f>
        <v>Angelique</v>
      </c>
      <c r="E25" s="1" t="str">
        <f>+VLOOKUP($B25,Gesamt!$A$5:$D$300,4,FALSE)</f>
        <v>Bergkamen</v>
      </c>
      <c r="F25" s="10" t="str">
        <f>+VLOOKUP($B25,Gesamt!$A$5:$F$300,5,FALSE)</f>
        <v>35,63</v>
      </c>
      <c r="G25" s="10" t="str">
        <f>+VLOOKUP($B25,Gesamt!$A$5:$G$300,6,FALSE)</f>
        <v>35,55</v>
      </c>
      <c r="H25" s="10" t="str">
        <f>+VLOOKUP($B25,Gesamt!$A$5:$H$300,7,FALSE)</f>
        <v>35,57</v>
      </c>
      <c r="I25" s="10" t="str">
        <f>+VLOOKUP($B25,Gesamt!$A$5:$I$300,8,FALSE)</f>
        <v>35,82</v>
      </c>
      <c r="J25" s="10" t="str">
        <f>+VLOOKUP($B25,Gesamt!$A$5:$Q$300,9,FALSE)</f>
        <v>35,74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2"/>
        <v>142.68</v>
      </c>
      <c r="S25" s="8">
        <f t="shared" si="3"/>
        <v>-142.68</v>
      </c>
    </row>
    <row r="26" spans="1:19" ht="12.75">
      <c r="A26" s="1">
        <f t="shared" si="1"/>
        <v>19</v>
      </c>
      <c r="B26" s="6">
        <v>359</v>
      </c>
      <c r="C26" s="2" t="str">
        <f>+VLOOKUP($B26,Gesamt!$A$5:$D$300,2,FALSE)</f>
        <v>Claus</v>
      </c>
      <c r="D26" s="2" t="str">
        <f>+VLOOKUP($B26,Gesamt!$A$5:$D$300,3,FALSE)</f>
        <v>Isabell</v>
      </c>
      <c r="E26" s="1" t="str">
        <f>+VLOOKUP($B26,Gesamt!$A$5:$D$300,4,FALSE)</f>
        <v>Bergkamen</v>
      </c>
      <c r="F26" s="10" t="str">
        <f>+VLOOKUP($B26,Gesamt!$A$5:$F$300,5,FALSE)</f>
        <v>34,92</v>
      </c>
      <c r="G26" s="10" t="str">
        <f>+VLOOKUP($B26,Gesamt!$A$5:$G$300,6,FALSE)</f>
        <v>35,72</v>
      </c>
      <c r="H26" s="10" t="str">
        <f>+VLOOKUP($B26,Gesamt!$A$5:$H$300,7,FALSE)</f>
        <v>35,77</v>
      </c>
      <c r="I26" s="10" t="str">
        <f>+VLOOKUP($B26,Gesamt!$A$5:$I$300,8,FALSE)</f>
        <v>35,66</v>
      </c>
      <c r="J26" s="10" t="str">
        <f>+VLOOKUP($B26,Gesamt!$A$5:$Q$300,9,FALSE)</f>
        <v>35,63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2"/>
        <v>142.78</v>
      </c>
      <c r="S26" s="8">
        <f t="shared" si="3"/>
        <v>-142.78</v>
      </c>
    </row>
    <row r="27" spans="1:19" ht="12.75">
      <c r="A27" s="1">
        <f t="shared" si="1"/>
        <v>20</v>
      </c>
      <c r="B27" s="6">
        <v>347</v>
      </c>
      <c r="C27" s="2" t="str">
        <f>+VLOOKUP($B27,Gesamt!$A$5:$D$300,2,FALSE)</f>
        <v>Wetter</v>
      </c>
      <c r="D27" s="2" t="str">
        <f>+VLOOKUP($B27,Gesamt!$A$5:$D$300,3,FALSE)</f>
        <v>Sabrina</v>
      </c>
      <c r="E27" s="1" t="str">
        <f>+VLOOKUP($B27,Gesamt!$A$5:$D$300,4,FALSE)</f>
        <v>Billerbeck</v>
      </c>
      <c r="F27" s="10" t="str">
        <f>+VLOOKUP($B27,Gesamt!$A$5:$F$300,5,FALSE)</f>
        <v>35,80</v>
      </c>
      <c r="G27" s="10" t="str">
        <f>+VLOOKUP($B27,Gesamt!$A$5:$G$300,6,FALSE)</f>
        <v>35,21</v>
      </c>
      <c r="H27" s="10" t="str">
        <f>+VLOOKUP($B27,Gesamt!$A$5:$H$300,7,FALSE)</f>
        <v>35,81</v>
      </c>
      <c r="I27" s="10" t="str">
        <f>+VLOOKUP($B27,Gesamt!$A$5:$I$300,8,FALSE)</f>
        <v>35,87</v>
      </c>
      <c r="J27" s="10" t="str">
        <f>+VLOOKUP($B27,Gesamt!$A$5:$Q$300,9,FALSE)</f>
        <v>35,91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2"/>
        <v>142.8</v>
      </c>
      <c r="S27" s="8">
        <f t="shared" si="3"/>
        <v>-142.8</v>
      </c>
    </row>
    <row r="28" spans="1:19" ht="12.75">
      <c r="A28" s="1">
        <f t="shared" si="1"/>
        <v>21</v>
      </c>
      <c r="B28" s="6">
        <v>352</v>
      </c>
      <c r="C28" s="2" t="str">
        <f>+VLOOKUP($B28,Gesamt!$A$5:$D$300,2,FALSE)</f>
        <v>Valtwies</v>
      </c>
      <c r="D28" s="2" t="str">
        <f>+VLOOKUP($B28,Gesamt!$A$5:$D$300,3,FALSE)</f>
        <v>Nina</v>
      </c>
      <c r="E28" s="1" t="str">
        <f>+VLOOKUP($B28,Gesamt!$A$5:$D$300,4,FALSE)</f>
        <v>Havixbeck</v>
      </c>
      <c r="F28" s="10" t="str">
        <f>+VLOOKUP($B28,Gesamt!$A$5:$F$300,5,FALSE)</f>
        <v>35,98</v>
      </c>
      <c r="G28" s="10" t="str">
        <f>+VLOOKUP($B28,Gesamt!$A$5:$G$300,6,FALSE)</f>
        <v>35,30</v>
      </c>
      <c r="H28" s="10" t="str">
        <f>+VLOOKUP($B28,Gesamt!$A$5:$H$300,7,FALSE)</f>
        <v>35,97</v>
      </c>
      <c r="I28" s="10" t="str">
        <f>+VLOOKUP($B28,Gesamt!$A$5:$I$300,8,FALSE)</f>
        <v>35,42</v>
      </c>
      <c r="J28" s="10" t="str">
        <f>+VLOOKUP($B28,Gesamt!$A$5:$Q$300,9,FALSE)</f>
        <v>36,25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2"/>
        <v>142.94</v>
      </c>
      <c r="S28" s="8">
        <f t="shared" si="3"/>
        <v>-142.94</v>
      </c>
    </row>
    <row r="29" spans="1:19" ht="12.75">
      <c r="A29" s="1">
        <f t="shared" si="1"/>
        <v>22</v>
      </c>
      <c r="B29" s="6">
        <v>309</v>
      </c>
      <c r="C29" s="2" t="str">
        <f>+VLOOKUP($B29,Gesamt!$A$5:$D$300,2,FALSE)</f>
        <v>Ricker</v>
      </c>
      <c r="D29" s="2" t="str">
        <f>+VLOOKUP($B29,Gesamt!$A$5:$D$300,3,FALSE)</f>
        <v>Jana-Lena</v>
      </c>
      <c r="E29" s="1" t="str">
        <f>+VLOOKUP($B29,Gesamt!$A$5:$D$300,4,FALSE)</f>
        <v>Billerbeck</v>
      </c>
      <c r="F29" s="10" t="str">
        <f>+VLOOKUP($B29,Gesamt!$A$5:$F$300,5,FALSE)</f>
        <v>35,11</v>
      </c>
      <c r="G29" s="10" t="str">
        <f>+VLOOKUP($B29,Gesamt!$A$5:$G$300,6,FALSE)</f>
        <v>35,63</v>
      </c>
      <c r="H29" s="10" t="str">
        <f>+VLOOKUP($B29,Gesamt!$A$5:$H$300,7,FALSE)</f>
        <v>35,62</v>
      </c>
      <c r="I29" s="10" t="str">
        <f>+VLOOKUP($B29,Gesamt!$A$5:$I$300,8,FALSE)</f>
        <v>36,09</v>
      </c>
      <c r="J29" s="10" t="str">
        <f>+VLOOKUP($B29,Gesamt!$A$5:$Q$300,9,FALSE)</f>
        <v>35,64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2"/>
        <v>142.98</v>
      </c>
      <c r="S29" s="8">
        <f t="shared" si="3"/>
        <v>-142.98</v>
      </c>
    </row>
    <row r="30" spans="1:19" ht="12.75">
      <c r="A30" s="1">
        <f t="shared" si="1"/>
        <v>22</v>
      </c>
      <c r="B30" s="6">
        <v>317</v>
      </c>
      <c r="C30" s="2" t="str">
        <f>+VLOOKUP($B30,Gesamt!$A$5:$D$300,2,FALSE)</f>
        <v>Plinius</v>
      </c>
      <c r="D30" s="2" t="str">
        <f>+VLOOKUP($B30,Gesamt!$A$5:$D$300,3,FALSE)</f>
        <v>Erik</v>
      </c>
      <c r="E30" s="1" t="str">
        <f>+VLOOKUP($B30,Gesamt!$A$5:$D$300,4,FALSE)</f>
        <v>Bad Bentheim</v>
      </c>
      <c r="F30" s="10" t="str">
        <f>+VLOOKUP($B30,Gesamt!$A$5:$F$300,5,FALSE)</f>
        <v>35,42</v>
      </c>
      <c r="G30" s="10" t="str">
        <f>+VLOOKUP($B30,Gesamt!$A$5:$G$300,6,FALSE)</f>
        <v>35,43</v>
      </c>
      <c r="H30" s="10" t="str">
        <f>+VLOOKUP($B30,Gesamt!$A$5:$H$300,7,FALSE)</f>
        <v>35,78</v>
      </c>
      <c r="I30" s="10" t="str">
        <f>+VLOOKUP($B30,Gesamt!$A$5:$I$300,8,FALSE)</f>
        <v>36,16</v>
      </c>
      <c r="J30" s="10" t="str">
        <f>+VLOOKUP($B30,Gesamt!$A$5:$Q$300,9,FALSE)</f>
        <v>35,61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2"/>
        <v>142.98</v>
      </c>
      <c r="S30" s="8">
        <f t="shared" si="3"/>
        <v>-142.98</v>
      </c>
    </row>
    <row r="31" spans="1:19" ht="12.75">
      <c r="A31" s="1">
        <f t="shared" si="1"/>
        <v>24</v>
      </c>
      <c r="B31" s="6">
        <v>322</v>
      </c>
      <c r="C31" s="2" t="str">
        <f>+VLOOKUP($B31,Gesamt!$A$5:$D$300,2,FALSE)</f>
        <v>Hofmann</v>
      </c>
      <c r="D31" s="2" t="str">
        <f>+VLOOKUP($B31,Gesamt!$A$5:$D$300,3,FALSE)</f>
        <v>Justin</v>
      </c>
      <c r="E31" s="1" t="str">
        <f>+VLOOKUP($B31,Gesamt!$A$5:$D$300,4,FALSE)</f>
        <v>Friedrichsfeld</v>
      </c>
      <c r="F31" s="10" t="str">
        <f>+VLOOKUP($B31,Gesamt!$A$5:$F$300,5,FALSE)</f>
        <v>35,11</v>
      </c>
      <c r="G31" s="10" t="str">
        <f>+VLOOKUP($B31,Gesamt!$A$5:$G$300,6,FALSE)</f>
        <v>35,76</v>
      </c>
      <c r="H31" s="10" t="str">
        <f>+VLOOKUP($B31,Gesamt!$A$5:$H$300,7,FALSE)</f>
        <v>35,69</v>
      </c>
      <c r="I31" s="10" t="str">
        <f>+VLOOKUP($B31,Gesamt!$A$5:$I$300,8,FALSE)</f>
        <v>35,94</v>
      </c>
      <c r="J31" s="10" t="str">
        <f>+VLOOKUP($B31,Gesamt!$A$5:$Q$300,9,FALSE)</f>
        <v>35,70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2"/>
        <v>143.09</v>
      </c>
      <c r="S31" s="8">
        <f t="shared" si="3"/>
        <v>-143.09</v>
      </c>
    </row>
    <row r="32" spans="1:19" ht="12.75">
      <c r="A32" s="1">
        <f t="shared" si="1"/>
        <v>25</v>
      </c>
      <c r="B32" s="6">
        <v>333</v>
      </c>
      <c r="C32" s="2" t="str">
        <f>+VLOOKUP($B32,Gesamt!$A$5:$D$300,2,FALSE)</f>
        <v>Bökamp</v>
      </c>
      <c r="D32" s="2" t="str">
        <f>+VLOOKUP($B32,Gesamt!$A$5:$D$300,3,FALSE)</f>
        <v>Niklas</v>
      </c>
      <c r="E32" s="1" t="str">
        <f>+VLOOKUP($B32,Gesamt!$A$5:$D$300,4,FALSE)</f>
        <v>Stromberg</v>
      </c>
      <c r="F32" s="10" t="str">
        <f>+VLOOKUP($B32,Gesamt!$A$5:$F$300,5,FALSE)</f>
        <v>35,00</v>
      </c>
      <c r="G32" s="10" t="str">
        <f>+VLOOKUP($B32,Gesamt!$A$5:$G$300,6,FALSE)</f>
        <v>35,34</v>
      </c>
      <c r="H32" s="10" t="str">
        <f>+VLOOKUP($B32,Gesamt!$A$5:$H$300,7,FALSE)</f>
        <v>35,49</v>
      </c>
      <c r="I32" s="10" t="str">
        <f>+VLOOKUP($B32,Gesamt!$A$5:$I$300,8,FALSE)</f>
        <v>36,01</v>
      </c>
      <c r="J32" s="10" t="str">
        <f>+VLOOKUP($B32,Gesamt!$A$5:$Q$300,9,FALSE)</f>
        <v>36,29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2"/>
        <v>143.13</v>
      </c>
      <c r="S32" s="8">
        <f t="shared" si="3"/>
        <v>-143.13</v>
      </c>
    </row>
    <row r="33" spans="1:19" ht="12.75">
      <c r="A33" s="1">
        <f t="shared" si="1"/>
        <v>26</v>
      </c>
      <c r="B33" s="6">
        <v>334</v>
      </c>
      <c r="C33" s="2" t="str">
        <f>+VLOOKUP($B33,Gesamt!$A$5:$D$300,2,FALSE)</f>
        <v>Potthoff</v>
      </c>
      <c r="D33" s="2" t="str">
        <f>+VLOOKUP($B33,Gesamt!$A$5:$D$300,3,FALSE)</f>
        <v>Monique</v>
      </c>
      <c r="E33" s="1" t="str">
        <f>+VLOOKUP($B33,Gesamt!$A$5:$D$300,4,FALSE)</f>
        <v>Mettingen</v>
      </c>
      <c r="F33" s="10" t="str">
        <f>+VLOOKUP($B33,Gesamt!$A$5:$F$300,5,FALSE)</f>
        <v>35,81</v>
      </c>
      <c r="G33" s="10" t="str">
        <f>+VLOOKUP($B33,Gesamt!$A$5:$G$300,6,FALSE)</f>
        <v>35,34</v>
      </c>
      <c r="H33" s="10" t="str">
        <f>+VLOOKUP($B33,Gesamt!$A$5:$H$300,7,FALSE)</f>
        <v>35,67</v>
      </c>
      <c r="I33" s="10" t="str">
        <f>+VLOOKUP($B33,Gesamt!$A$5:$I$300,8,FALSE)</f>
        <v>35,84</v>
      </c>
      <c r="J33" s="10" t="str">
        <f>+VLOOKUP($B33,Gesamt!$A$5:$Q$300,9,FALSE)</f>
        <v>36,52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2"/>
        <v>143.37</v>
      </c>
      <c r="S33" s="8">
        <f t="shared" si="3"/>
        <v>-143.37</v>
      </c>
    </row>
    <row r="34" spans="1:19" ht="12.75">
      <c r="A34" s="1">
        <f t="shared" si="1"/>
        <v>27</v>
      </c>
      <c r="B34" s="6">
        <v>327</v>
      </c>
      <c r="C34" s="2" t="str">
        <f>+VLOOKUP($B34,Gesamt!$A$5:$D$300,2,FALSE)</f>
        <v>Marrder</v>
      </c>
      <c r="D34" s="2" t="str">
        <f>+VLOOKUP($B34,Gesamt!$A$5:$D$300,3,FALSE)</f>
        <v>Joos</v>
      </c>
      <c r="E34" s="1" t="str">
        <f>+VLOOKUP($B34,Gesamt!$A$5:$D$300,4,FALSE)</f>
        <v>Havixbeck</v>
      </c>
      <c r="F34" s="10" t="str">
        <f>+VLOOKUP($B34,Gesamt!$A$5:$F$300,5,FALSE)</f>
        <v>35,90</v>
      </c>
      <c r="G34" s="10" t="str">
        <f>+VLOOKUP($B34,Gesamt!$A$5:$G$300,6,FALSE)</f>
        <v>35,40</v>
      </c>
      <c r="H34" s="10" t="str">
        <f>+VLOOKUP($B34,Gesamt!$A$5:$H$300,7,FALSE)</f>
        <v>35,68</v>
      </c>
      <c r="I34" s="10" t="str">
        <f>+VLOOKUP($B34,Gesamt!$A$5:$I$300,8,FALSE)</f>
        <v>36,19</v>
      </c>
      <c r="J34" s="10" t="str">
        <f>+VLOOKUP($B34,Gesamt!$A$5:$Q$300,9,FALSE)</f>
        <v>36,11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2"/>
        <v>143.38</v>
      </c>
      <c r="S34" s="8">
        <f t="shared" si="3"/>
        <v>-143.38</v>
      </c>
    </row>
    <row r="35" spans="1:19" ht="12.75">
      <c r="A35" s="1">
        <f t="shared" si="1"/>
        <v>28</v>
      </c>
      <c r="B35" s="6">
        <v>345</v>
      </c>
      <c r="C35" s="2" t="str">
        <f>+VLOOKUP($B35,Gesamt!$A$5:$D$300,2,FALSE)</f>
        <v>Hagenbrock</v>
      </c>
      <c r="D35" s="2" t="str">
        <f>+VLOOKUP($B35,Gesamt!$A$5:$D$300,3,FALSE)</f>
        <v>Dominik</v>
      </c>
      <c r="E35" s="1" t="str">
        <f>+VLOOKUP($B35,Gesamt!$A$5:$D$300,4,FALSE)</f>
        <v>Billerbeck</v>
      </c>
      <c r="F35" s="10" t="str">
        <f>+VLOOKUP($B35,Gesamt!$A$5:$F$300,5,FALSE)</f>
        <v>35,41</v>
      </c>
      <c r="G35" s="10" t="str">
        <f>+VLOOKUP($B35,Gesamt!$A$5:$G$300,6,FALSE)</f>
        <v>35,80</v>
      </c>
      <c r="H35" s="10" t="str">
        <f>+VLOOKUP($B35,Gesamt!$A$5:$H$300,7,FALSE)</f>
        <v>35,79</v>
      </c>
      <c r="I35" s="10" t="str">
        <f>+VLOOKUP($B35,Gesamt!$A$5:$I$300,8,FALSE)</f>
        <v>36,23</v>
      </c>
      <c r="J35" s="10" t="str">
        <f>+VLOOKUP($B35,Gesamt!$A$5:$Q$300,9,FALSE)</f>
        <v>35,76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2"/>
        <v>143.58</v>
      </c>
      <c r="S35" s="8">
        <f t="shared" si="3"/>
        <v>-143.58</v>
      </c>
    </row>
    <row r="36" spans="1:19" ht="12.75">
      <c r="A36" s="1">
        <f t="shared" si="1"/>
        <v>29</v>
      </c>
      <c r="B36" s="6">
        <v>331</v>
      </c>
      <c r="C36" s="2" t="str">
        <f>+VLOOKUP($B36,Gesamt!$A$5:$D$300,2,FALSE)</f>
        <v>Overwaul</v>
      </c>
      <c r="D36" s="2" t="str">
        <f>+VLOOKUP($B36,Gesamt!$A$5:$D$300,3,FALSE)</f>
        <v>Marius</v>
      </c>
      <c r="E36" s="1" t="str">
        <f>+VLOOKUP($B36,Gesamt!$A$5:$D$300,4,FALSE)</f>
        <v>Havixbeck</v>
      </c>
      <c r="F36" s="10" t="str">
        <f>+VLOOKUP($B36,Gesamt!$A$5:$F$300,5,FALSE)</f>
        <v>35,70</v>
      </c>
      <c r="G36" s="10" t="str">
        <f>+VLOOKUP($B36,Gesamt!$A$5:$G$300,6,FALSE)</f>
        <v>35,49</v>
      </c>
      <c r="H36" s="10" t="str">
        <f>+VLOOKUP($B36,Gesamt!$A$5:$H$300,7,FALSE)</f>
        <v>36,16</v>
      </c>
      <c r="I36" s="10" t="str">
        <f>+VLOOKUP($B36,Gesamt!$A$5:$I$300,8,FALSE)</f>
        <v>35,87</v>
      </c>
      <c r="J36" s="10" t="str">
        <f>+VLOOKUP($B36,Gesamt!$A$5:$Q$300,9,FALSE)</f>
        <v>36,09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2"/>
        <v>143.61</v>
      </c>
      <c r="S36" s="8">
        <f t="shared" si="3"/>
        <v>-143.61</v>
      </c>
    </row>
    <row r="37" spans="1:19" ht="12.75">
      <c r="A37" s="1">
        <f t="shared" si="1"/>
        <v>30</v>
      </c>
      <c r="B37" s="6">
        <v>310</v>
      </c>
      <c r="C37" s="2" t="str">
        <f>+VLOOKUP($B37,Gesamt!$A$5:$D$300,2,FALSE)</f>
        <v>Lammers</v>
      </c>
      <c r="D37" s="2" t="str">
        <f>+VLOOKUP($B37,Gesamt!$A$5:$D$300,3,FALSE)</f>
        <v>Laura</v>
      </c>
      <c r="E37" s="1" t="str">
        <f>+VLOOKUP($B37,Gesamt!$A$5:$D$300,4,FALSE)</f>
        <v>Havixbeck</v>
      </c>
      <c r="F37" s="10" t="str">
        <f>+VLOOKUP($B37,Gesamt!$A$5:$F$300,5,FALSE)</f>
        <v>35,71</v>
      </c>
      <c r="G37" s="10" t="str">
        <f>+VLOOKUP($B37,Gesamt!$A$5:$G$300,6,FALSE)</f>
        <v>35,28</v>
      </c>
      <c r="H37" s="10" t="str">
        <f>+VLOOKUP($B37,Gesamt!$A$5:$H$300,7,FALSE)</f>
        <v>35,87</v>
      </c>
      <c r="I37" s="10" t="str">
        <f>+VLOOKUP($B37,Gesamt!$A$5:$I$300,8,FALSE)</f>
        <v>36,02</v>
      </c>
      <c r="J37" s="10" t="str">
        <f>+VLOOKUP($B37,Gesamt!$A$5:$Q$300,9,FALSE)</f>
        <v>36,62</v>
      </c>
      <c r="K37" s="10">
        <f>+VLOOKUP($B37,Gesamt!$A$5:$Q$300,10,FALSE)</f>
        <v>0</v>
      </c>
      <c r="L37" s="10">
        <f>+VLOOKUP($B37,Gesamt!$A$5:$Q$300,11,FALSE)</f>
        <v>0</v>
      </c>
      <c r="M37" s="10">
        <f>+VLOOKUP($B37,Gesamt!$A$5:$Q$300,12,FALSE)</f>
        <v>0</v>
      </c>
      <c r="N37" s="10">
        <f>+VLOOKUP($B37,Gesamt!$A$5:$Q$300,13,FALSE)</f>
        <v>0</v>
      </c>
      <c r="O37" s="10">
        <f>+VLOOKUP($B37,Gesamt!$A$5:$Q$300,14,FALSE)</f>
        <v>0</v>
      </c>
      <c r="P37" s="10">
        <f>+VLOOKUP($B37,Gesamt!$A$5:$Q$300,15,FALSE)</f>
        <v>0</v>
      </c>
      <c r="Q37" s="10">
        <f>+VLOOKUP($B37,Gesamt!$A$5:$Q$300,16,FALSE)</f>
        <v>0</v>
      </c>
      <c r="R37" s="10">
        <f t="shared" si="2"/>
        <v>143.79</v>
      </c>
      <c r="S37" s="8">
        <f t="shared" si="3"/>
        <v>-143.79</v>
      </c>
    </row>
    <row r="38" spans="1:19" ht="12.75">
      <c r="A38" s="1">
        <f t="shared" si="1"/>
        <v>31</v>
      </c>
      <c r="B38" s="6">
        <v>361</v>
      </c>
      <c r="C38" s="2" t="str">
        <f>+VLOOKUP($B38,Gesamt!$A$5:$D$300,2,FALSE)</f>
        <v>Sager</v>
      </c>
      <c r="D38" s="2" t="str">
        <f>+VLOOKUP($B38,Gesamt!$A$5:$D$300,3,FALSE)</f>
        <v>Ronny</v>
      </c>
      <c r="E38" s="1" t="str">
        <f>+VLOOKUP($B38,Gesamt!$A$5:$D$300,4,FALSE)</f>
        <v>Mettingen</v>
      </c>
      <c r="F38" s="10" t="str">
        <f>+VLOOKUP($B38,Gesamt!$A$5:$F$300,5,FALSE)</f>
        <v>35,51</v>
      </c>
      <c r="G38" s="10" t="str">
        <f>+VLOOKUP($B38,Gesamt!$A$5:$G$300,6,FALSE)</f>
        <v>35,65</v>
      </c>
      <c r="H38" s="10" t="str">
        <f>+VLOOKUP($B38,Gesamt!$A$5:$H$300,7,FALSE)</f>
        <v>35,44</v>
      </c>
      <c r="I38" s="10" t="str">
        <f>+VLOOKUP($B38,Gesamt!$A$5:$I$300,8,FALSE)</f>
        <v>36,93</v>
      </c>
      <c r="J38" s="10" t="str">
        <f>+VLOOKUP($B38,Gesamt!$A$5:$Q$300,9,FALSE)</f>
        <v>36,02</v>
      </c>
      <c r="K38" s="10">
        <f>+VLOOKUP($B38,Gesamt!$A$5:$Q$300,10,FALSE)</f>
        <v>0</v>
      </c>
      <c r="L38" s="10">
        <f>+VLOOKUP($B38,Gesamt!$A$5:$Q$300,11,FALSE)</f>
        <v>0</v>
      </c>
      <c r="M38" s="10">
        <f>+VLOOKUP($B38,Gesamt!$A$5:$Q$300,12,FALSE)</f>
        <v>0</v>
      </c>
      <c r="N38" s="10">
        <f>+VLOOKUP($B38,Gesamt!$A$5:$Q$300,13,FALSE)</f>
        <v>0</v>
      </c>
      <c r="O38" s="10">
        <f>+VLOOKUP($B38,Gesamt!$A$5:$Q$300,14,FALSE)</f>
        <v>0</v>
      </c>
      <c r="P38" s="10">
        <f>+VLOOKUP($B38,Gesamt!$A$5:$Q$300,15,FALSE)</f>
        <v>0</v>
      </c>
      <c r="Q38" s="10">
        <f>+VLOOKUP($B38,Gesamt!$A$5:$Q$300,16,FALSE)</f>
        <v>0</v>
      </c>
      <c r="R38" s="10">
        <f t="shared" si="2"/>
        <v>144.04</v>
      </c>
      <c r="S38" s="8">
        <f t="shared" si="3"/>
        <v>-144.04</v>
      </c>
    </row>
    <row r="39" spans="1:19" ht="12.75">
      <c r="A39" s="1">
        <f t="shared" si="1"/>
        <v>32</v>
      </c>
      <c r="B39" s="6">
        <v>353</v>
      </c>
      <c r="C39" s="2" t="str">
        <f>+VLOOKUP($B39,Gesamt!$A$5:$D$300,2,FALSE)</f>
        <v>Witt</v>
      </c>
      <c r="D39" s="2" t="str">
        <f>+VLOOKUP($B39,Gesamt!$A$5:$D$300,3,FALSE)</f>
        <v>Maximilian</v>
      </c>
      <c r="E39" s="1" t="str">
        <f>+VLOOKUP($B39,Gesamt!$A$5:$D$300,4,FALSE)</f>
        <v>Mettingen</v>
      </c>
      <c r="F39" s="10" t="str">
        <f>+VLOOKUP($B39,Gesamt!$A$5:$F$300,5,FALSE)</f>
        <v>35,61</v>
      </c>
      <c r="G39" s="10" t="str">
        <f>+VLOOKUP($B39,Gesamt!$A$5:$G$300,6,FALSE)</f>
        <v>35,61</v>
      </c>
      <c r="H39" s="10" t="str">
        <f>+VLOOKUP($B39,Gesamt!$A$5:$H$300,7,FALSE)</f>
        <v>35,85</v>
      </c>
      <c r="I39" s="10" t="str">
        <f>+VLOOKUP($B39,Gesamt!$A$5:$I$300,8,FALSE)</f>
        <v>36,67</v>
      </c>
      <c r="J39" s="10" t="str">
        <f>+VLOOKUP($B39,Gesamt!$A$5:$Q$300,9,FALSE)</f>
        <v>36,08</v>
      </c>
      <c r="K39" s="10">
        <f>+VLOOKUP($B39,Gesamt!$A$5:$Q$300,10,FALSE)</f>
        <v>0</v>
      </c>
      <c r="L39" s="10">
        <f>+VLOOKUP($B39,Gesamt!$A$5:$Q$300,11,FALSE)</f>
        <v>0</v>
      </c>
      <c r="M39" s="10">
        <f>+VLOOKUP($B39,Gesamt!$A$5:$Q$300,12,FALSE)</f>
        <v>0</v>
      </c>
      <c r="N39" s="10">
        <f>+VLOOKUP($B39,Gesamt!$A$5:$Q$300,13,FALSE)</f>
        <v>0</v>
      </c>
      <c r="O39" s="10">
        <f>+VLOOKUP($B39,Gesamt!$A$5:$Q$300,14,FALSE)</f>
        <v>0</v>
      </c>
      <c r="P39" s="10">
        <f>+VLOOKUP($B39,Gesamt!$A$5:$Q$300,15,FALSE)</f>
        <v>0</v>
      </c>
      <c r="Q39" s="10">
        <f>+VLOOKUP($B39,Gesamt!$A$5:$Q$300,16,FALSE)</f>
        <v>0</v>
      </c>
      <c r="R39" s="10">
        <f t="shared" si="2"/>
        <v>144.21</v>
      </c>
      <c r="S39" s="8">
        <f t="shared" si="3"/>
        <v>-144.21</v>
      </c>
    </row>
    <row r="40" spans="1:19" ht="12.75">
      <c r="A40" s="1">
        <f t="shared" si="1"/>
        <v>33</v>
      </c>
      <c r="B40" s="6">
        <v>357</v>
      </c>
      <c r="C40" s="2" t="str">
        <f>+VLOOKUP($B40,Gesamt!$A$5:$D$300,2,FALSE)</f>
        <v>Elges</v>
      </c>
      <c r="D40" s="2" t="str">
        <f>+VLOOKUP($B40,Gesamt!$A$5:$D$300,3,FALSE)</f>
        <v>Erik</v>
      </c>
      <c r="E40" s="1" t="str">
        <f>+VLOOKUP($B40,Gesamt!$A$5:$D$300,4,FALSE)</f>
        <v>Stromberg</v>
      </c>
      <c r="F40" s="10" t="str">
        <f>+VLOOKUP($B40,Gesamt!$A$5:$F$300,5,FALSE)</f>
        <v>35,67</v>
      </c>
      <c r="G40" s="10" t="str">
        <f>+VLOOKUP($B40,Gesamt!$A$5:$G$300,6,FALSE)</f>
        <v>35,54</v>
      </c>
      <c r="H40" s="10" t="str">
        <f>+VLOOKUP($B40,Gesamt!$A$5:$H$300,7,FALSE)</f>
        <v>36,30</v>
      </c>
      <c r="I40" s="10" t="str">
        <f>+VLOOKUP($B40,Gesamt!$A$5:$I$300,8,FALSE)</f>
        <v>36,29</v>
      </c>
      <c r="J40" s="10" t="str">
        <f>+VLOOKUP($B40,Gesamt!$A$5:$Q$300,9,FALSE)</f>
        <v>36,66</v>
      </c>
      <c r="K40" s="10">
        <f>+VLOOKUP($B40,Gesamt!$A$5:$Q$300,10,FALSE)</f>
        <v>0</v>
      </c>
      <c r="L40" s="10">
        <f>+VLOOKUP($B40,Gesamt!$A$5:$Q$300,11,FALSE)</f>
        <v>0</v>
      </c>
      <c r="M40" s="10">
        <f>+VLOOKUP($B40,Gesamt!$A$5:$Q$300,12,FALSE)</f>
        <v>0</v>
      </c>
      <c r="N40" s="10">
        <f>+VLOOKUP($B40,Gesamt!$A$5:$Q$300,13,FALSE)</f>
        <v>0</v>
      </c>
      <c r="O40" s="10">
        <f>+VLOOKUP($B40,Gesamt!$A$5:$Q$300,14,FALSE)</f>
        <v>0</v>
      </c>
      <c r="P40" s="10">
        <f>+VLOOKUP($B40,Gesamt!$A$5:$Q$300,15,FALSE)</f>
        <v>0</v>
      </c>
      <c r="Q40" s="10">
        <f>+VLOOKUP($B40,Gesamt!$A$5:$Q$300,16,FALSE)</f>
        <v>0</v>
      </c>
      <c r="R40" s="10">
        <f t="shared" si="2"/>
        <v>144.79</v>
      </c>
      <c r="S40" s="8">
        <f t="shared" si="3"/>
        <v>-144.79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</cp:lastModifiedBy>
  <cp:lastPrinted>2012-04-29T14:35:13Z</cp:lastPrinted>
  <dcterms:created xsi:type="dcterms:W3CDTF">2000-04-24T15:54:13Z</dcterms:created>
  <dcterms:modified xsi:type="dcterms:W3CDTF">2012-05-02T18:57:22Z</dcterms:modified>
  <cp:category/>
  <cp:version/>
  <cp:contentType/>
  <cp:contentStatus/>
</cp:coreProperties>
</file>