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3725" tabRatio="846" firstSheet="2" activeTab="2"/>
  </bookViews>
  <sheets>
    <sheet name="Eingabe" sheetId="1" state="hidden" r:id="rId1"/>
    <sheet name="Gesamt" sheetId="2" state="hidden" r:id="rId2"/>
    <sheet name="Junior" sheetId="3" r:id="rId3"/>
    <sheet name="Senior" sheetId="4" r:id="rId4"/>
    <sheet name="Elite XL" sheetId="5" r:id="rId5"/>
    <sheet name="Elite XL Ü18" sheetId="6" r:id="rId6"/>
    <sheet name="DSKD Open" sheetId="7" r:id="rId7"/>
    <sheet name="Junior Ort" sheetId="8" state="hidden" r:id="rId8"/>
    <sheet name="Junior Gäste" sheetId="9" state="hidden" r:id="rId9"/>
    <sheet name="Senior Ort" sheetId="10" state="hidden" r:id="rId10"/>
    <sheet name="Senior Gäste" sheetId="11" state="hidden" r:id="rId11"/>
    <sheet name="Elite XL Ort" sheetId="12" state="hidden" r:id="rId12"/>
    <sheet name="Elite XL Gäste" sheetId="13" state="hidden" r:id="rId13"/>
    <sheet name="Startliste" sheetId="14" state="hidden" r:id="rId14"/>
    <sheet name="Protokoll" sheetId="15" state="hidden" r:id="rId15"/>
    <sheet name="Hinweise" sheetId="16" state="hidden" r:id="rId16"/>
    <sheet name="Version" sheetId="17" state="hidden" r:id="rId17"/>
  </sheets>
  <definedNames>
    <definedName name="_xlnm.Print_Titles" localSheetId="6">'DSKD Open'!$7:$7</definedName>
    <definedName name="_xlnm.Print_Titles" localSheetId="12">'Elite XL Gäste'!$7:$7</definedName>
    <definedName name="_xlnm.Print_Titles" localSheetId="5">'Elite XL Ü18'!$7:$7</definedName>
    <definedName name="_xlnm.Print_Titles" localSheetId="1">'Gesamt'!$4:$4</definedName>
    <definedName name="_xlnm.Print_Titles" localSheetId="2">'Junior'!$7:$7</definedName>
    <definedName name="_xlnm.Print_Titles" localSheetId="8">'Junior Gäste'!$7:$7</definedName>
    <definedName name="_xlnm.Print_Titles" localSheetId="7">'Junior Ort'!$7:$7</definedName>
    <definedName name="_xlnm.Print_Titles" localSheetId="3">'Senior'!$7:$7</definedName>
    <definedName name="_xlnm.Print_Titles" localSheetId="10">'Senior Gäste'!$7:$7</definedName>
    <definedName name="_xlnm.Print_Titles" localSheetId="13">'Startliste'!$4:$4</definedName>
  </definedNames>
  <calcPr fullCalcOnLoad="1" fullPrecision="0"/>
</workbook>
</file>

<file path=xl/comments10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Walter Rosenkranz</author>
  </authors>
  <commentList>
    <comment ref="E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<sst xmlns="http://schemas.openxmlformats.org/spreadsheetml/2006/main" count="1481" uniqueCount="413">
  <si>
    <t>Start-Nr.</t>
  </si>
  <si>
    <t>Name</t>
  </si>
  <si>
    <t>Verein</t>
  </si>
  <si>
    <t>Gesamt</t>
  </si>
  <si>
    <t>Wertung für die Summe ?  0 oder 1 eintragen</t>
  </si>
  <si>
    <t>Platz</t>
  </si>
  <si>
    <t>Start-Nr:</t>
  </si>
  <si>
    <t>Start-Nr</t>
  </si>
  <si>
    <t>Bahn 1</t>
  </si>
  <si>
    <t>Bahn 2</t>
  </si>
  <si>
    <t>wird in der Gesamtliste angegeben</t>
  </si>
  <si>
    <t>Vorname</t>
  </si>
  <si>
    <t xml:space="preserve">Lauf </t>
  </si>
  <si>
    <t>Zeit</t>
  </si>
  <si>
    <t xml:space="preserve">  </t>
  </si>
  <si>
    <r>
      <t xml:space="preserve">Bahn </t>
    </r>
    <r>
      <rPr>
        <b/>
        <sz val="16"/>
        <rFont val="Arial"/>
        <family val="2"/>
      </rPr>
      <t>1</t>
    </r>
    <r>
      <rPr>
        <sz val="14"/>
        <rFont val="Arial"/>
        <family val="2"/>
      </rPr>
      <t xml:space="preserve"> </t>
    </r>
    <r>
      <rPr>
        <sz val="6"/>
        <color indexed="12"/>
        <rFont val="Arial"/>
        <family val="2"/>
      </rPr>
      <t>PB</t>
    </r>
  </si>
  <si>
    <r>
      <t xml:space="preserve">Bahn </t>
    </r>
    <r>
      <rPr>
        <b/>
        <sz val="16"/>
        <rFont val="Arial"/>
        <family val="2"/>
      </rPr>
      <t>2</t>
    </r>
    <r>
      <rPr>
        <sz val="14"/>
        <rFont val="Arial"/>
        <family val="2"/>
      </rPr>
      <t xml:space="preserve"> </t>
    </r>
    <r>
      <rPr>
        <sz val="6"/>
        <color indexed="10"/>
        <rFont val="Arial"/>
        <family val="2"/>
      </rPr>
      <t>PR</t>
    </r>
  </si>
  <si>
    <t>Lauf 1</t>
  </si>
  <si>
    <t>Lauf 2</t>
  </si>
  <si>
    <t>Lauf 3</t>
  </si>
  <si>
    <t>Lauf 4</t>
  </si>
  <si>
    <t>Lauf 5</t>
  </si>
  <si>
    <t>Lauf 6</t>
  </si>
  <si>
    <t>Start
Nummer</t>
  </si>
  <si>
    <t>Hinweise zur Benutzung dieser Tabellen mit einem ALGE-Timer</t>
  </si>
  <si>
    <t>Inbetriebnahme des ALGE-Timer</t>
  </si>
  <si>
    <t>Timer mit dem Seriellen-Kabel an die COM1 Schnittstelle anschließen, und Anschaltbox anschließen.</t>
  </si>
  <si>
    <t>Kabel der Ziellichtschranken und des Startendschalters anschließen an die Anschaltbox.</t>
  </si>
  <si>
    <t>Kippschalter nach oben auf "programm + line test" drücken und halten</t>
  </si>
  <si>
    <t>EIN/AUS-Schalter auf Rückseite einschalten, nach 1 sec Kippschalter lösen</t>
  </si>
  <si>
    <t>Vor jeder neuen Messung muß so der Timer auf 0:00:00 gestellt werden!</t>
  </si>
  <si>
    <t>Inbetriebnahme Großanzeige</t>
  </si>
  <si>
    <t>jetzt wird überprüft ob die externe Groß-Anzeige auch richtig mitläuft</t>
  </si>
  <si>
    <t>Taste "delay time" 4x drücken</t>
  </si>
  <si>
    <t>die Anzeige zeigt LF  CH1-2,  wenn zwischen LF und CH1-2  kein A steht dann</t>
  </si>
  <si>
    <t>A einschalten durch Taster drücken auf "program+line test"</t>
  </si>
  <si>
    <t>um den Timer auf 0:00:00 zustellen rote und gelbe Taste gleichzeitig drücken</t>
  </si>
  <si>
    <t>Rennwertung</t>
  </si>
  <si>
    <t>Betriebsbildschirm</t>
  </si>
  <si>
    <t>Kontrollanzeige für Zeitübernahme</t>
  </si>
  <si>
    <t>Laufnummer vor jeden neuen Durchlauf eingeben und mit ENTER übernehmen, oder mit Mausclick auf Übernahme</t>
  </si>
  <si>
    <t>Startnummern abfragen und in die Felder für Bahn 1 und Bahn 2 eintragen</t>
  </si>
  <si>
    <t xml:space="preserve">Rennen starten und mit ALGE-Timer Zeit stoppen, </t>
  </si>
  <si>
    <t>Zeiten mit Klick auf Button in Zeitenübenahme starten.</t>
  </si>
  <si>
    <t>Danach mit Punkt 2 neu beginnen bis alle Rennen des Durchlaufs erfasst sind. Nach dem letzten Rennen des Durchlaufs mit Punkt 1 anfangen.</t>
  </si>
  <si>
    <t>ALGE-Timer-T4 Einstellung der Linefeed mittels Hyperterminal von WINDOWS.</t>
  </si>
  <si>
    <t>Einschalten des ECHOBEFEHLS im Hyperterminal um die Eingaben angezeigt zu bekommen.</t>
  </si>
  <si>
    <t>ALGE WERT</t>
  </si>
  <si>
    <t>Hyperterminal</t>
  </si>
  <si>
    <t xml:space="preserve"> 92 (hex)</t>
  </si>
  <si>
    <t>ALT + 0146 (dez)</t>
  </si>
  <si>
    <t>0 (dez)</t>
  </si>
  <si>
    <t>RETURN (0D) (hex)</t>
  </si>
  <si>
    <t>ALT + 0013 (dez)</t>
  </si>
  <si>
    <t>Absenden der Daten durch Betätigen mit ENTER.</t>
  </si>
  <si>
    <r>
      <t>Kippschalter auf "</t>
    </r>
    <r>
      <rPr>
        <b/>
        <sz val="10"/>
        <color indexed="10"/>
        <rFont val="Arial"/>
        <family val="2"/>
      </rPr>
      <t>C-timer</t>
    </r>
    <r>
      <rPr>
        <b/>
        <sz val="10"/>
        <rFont val="Arial"/>
        <family val="2"/>
      </rPr>
      <t>" stellen</t>
    </r>
  </si>
  <si>
    <r>
      <t xml:space="preserve">eventuell mit der </t>
    </r>
    <r>
      <rPr>
        <b/>
        <sz val="10"/>
        <color indexed="10"/>
        <rFont val="Arial"/>
        <family val="2"/>
      </rPr>
      <t>gelben</t>
    </r>
    <r>
      <rPr>
        <b/>
        <sz val="10"/>
        <rFont val="Arial"/>
        <family val="2"/>
      </rPr>
      <t xml:space="preserve"> Taste drücken bis "Pr.4" angezeigt wird.</t>
    </r>
  </si>
  <si>
    <r>
      <t xml:space="preserve">Um den Timer auf 0:00:00 zustellen </t>
    </r>
    <r>
      <rPr>
        <b/>
        <sz val="10"/>
        <color indexed="10"/>
        <rFont val="Arial"/>
        <family val="2"/>
      </rPr>
      <t>rote</t>
    </r>
    <r>
      <rPr>
        <b/>
        <sz val="10"/>
        <rFont val="Arial"/>
        <family val="2"/>
      </rPr>
      <t xml:space="preserve"> und </t>
    </r>
    <r>
      <rPr>
        <b/>
        <sz val="10"/>
        <color indexed="10"/>
        <rFont val="Arial"/>
        <family val="2"/>
      </rPr>
      <t>gelbe</t>
    </r>
    <r>
      <rPr>
        <b/>
        <sz val="10"/>
        <rFont val="Arial"/>
        <family val="2"/>
      </rPr>
      <t xml:space="preserve"> Taste gleichzeitig drücken.</t>
    </r>
  </si>
  <si>
    <t>Prüfen des ALGE-TIMERS nach Betriebsanleitung ob noch ausreichend frei Speicherplätze frei sind. Maximal 8000 Zeiten können gespeichert werden. Bei 100 Startern ergeben sich 400-600 Einträge ohne Endläufe. Eventuell löschen des Speicherinhaltes um die ermittelten Daten sicher aufzeichnen zu können.</t>
  </si>
  <si>
    <t>Lauf</t>
  </si>
  <si>
    <t>Formel 1</t>
  </si>
  <si>
    <t>Formel2</t>
  </si>
  <si>
    <t>Ergebnis</t>
  </si>
  <si>
    <t>Bestzeit je Lauf</t>
  </si>
  <si>
    <t>2.2</t>
  </si>
  <si>
    <t>Version</t>
  </si>
  <si>
    <t>Datum</t>
  </si>
  <si>
    <t>Bemerkung</t>
  </si>
  <si>
    <t>2.1</t>
  </si>
  <si>
    <t>Alge.bat nicht mehr starten</t>
  </si>
  <si>
    <t>Zeiten werden mit der Fernabfrage ComtoFile über die Exceltabelle auslesen</t>
  </si>
  <si>
    <t>2.3</t>
  </si>
  <si>
    <t xml:space="preserve">Zeitauslese mit Alge.bat
</t>
  </si>
  <si>
    <t xml:space="preserve">Hinweise geändert
</t>
  </si>
  <si>
    <t xml:space="preserve">Zeitauslese mit ComtoFile
Makro für Fernabfrage programmiert
Makro von alge.dat auf alge.txt geändert
</t>
  </si>
  <si>
    <t>2.4</t>
  </si>
  <si>
    <t>Fehler bei der Bestzeitberechnung beseitigt
Sverweis in der JUNIOR und SENOIR Gästeliste erweitert</t>
  </si>
  <si>
    <t>© Seifenkistenclub Flinke Flitzer Kerpen e.V.</t>
  </si>
  <si>
    <t>2.5</t>
  </si>
  <si>
    <t>Copyright eingefügt</t>
  </si>
  <si>
    <t>Zeitstrafe</t>
  </si>
  <si>
    <t>2.6</t>
  </si>
  <si>
    <t>Zeitstrafespalte eingefügt</t>
  </si>
  <si>
    <t>L1</t>
  </si>
  <si>
    <t>L2</t>
  </si>
  <si>
    <t>L3</t>
  </si>
  <si>
    <t>L4</t>
  </si>
  <si>
    <t>L6</t>
  </si>
  <si>
    <t>L5</t>
  </si>
  <si>
    <t>2.7</t>
  </si>
  <si>
    <t>Zeitstrafentabelle laufabhängig programmiert</t>
  </si>
  <si>
    <t>Startliste</t>
  </si>
  <si>
    <t>2.8</t>
  </si>
  <si>
    <t>Auf dem Arbeitsblatt Startliste "Sort_Startliste" Button programmiert</t>
  </si>
  <si>
    <t>2.9</t>
  </si>
  <si>
    <t>Makro-Wartezeit von 00:00:02 auf 00:00:05 geändert</t>
  </si>
  <si>
    <t>3.0</t>
  </si>
  <si>
    <t>Makro-Wartezeit von 00:00:05 auf 00:00:02 geändert</t>
  </si>
  <si>
    <t>9600 n 8 1</t>
  </si>
  <si>
    <t>3.1</t>
  </si>
  <si>
    <t>3.2</t>
  </si>
  <si>
    <t>Gesamttabelle mit NRW-Liste verknüpft</t>
  </si>
  <si>
    <t>Version 3.2 in Version 4.0 geändert</t>
  </si>
  <si>
    <t>3.3</t>
  </si>
  <si>
    <t>Makro-Wartzeit von 00.00:02 in 00.00.03 geändert</t>
  </si>
  <si>
    <t>Zeitmessung Seifenkisten Derby Billerbeck</t>
  </si>
  <si>
    <t>3.4</t>
  </si>
  <si>
    <t>V.3.4</t>
  </si>
  <si>
    <t>Bug bei der Laufbestzeitberechnung der schnellsten Zeit beseitigt</t>
  </si>
  <si>
    <t>Zaruba</t>
  </si>
  <si>
    <t>Freudenstein</t>
  </si>
  <si>
    <t>Schlösser</t>
  </si>
  <si>
    <t>Lutterbach</t>
  </si>
  <si>
    <t>Wetter</t>
  </si>
  <si>
    <t>Ricker</t>
  </si>
  <si>
    <t>Lampe</t>
  </si>
  <si>
    <t>Grützner</t>
  </si>
  <si>
    <t>Gößling</t>
  </si>
  <si>
    <t>van Loo</t>
  </si>
  <si>
    <t>Lammers</t>
  </si>
  <si>
    <t>Niessen</t>
  </si>
  <si>
    <t>Elges</t>
  </si>
  <si>
    <t>Isaac</t>
  </si>
  <si>
    <t>Leismann</t>
  </si>
  <si>
    <t>Roeben</t>
  </si>
  <si>
    <t>Pia</t>
  </si>
  <si>
    <t>Rieke</t>
  </si>
  <si>
    <t>Sophie</t>
  </si>
  <si>
    <t>Fabian</t>
  </si>
  <si>
    <t>Timon</t>
  </si>
  <si>
    <t>Roman</t>
  </si>
  <si>
    <t>Robin</t>
  </si>
  <si>
    <t>Michelle</t>
  </si>
  <si>
    <t>Eric</t>
  </si>
  <si>
    <t>Stefanie</t>
  </si>
  <si>
    <t>Sarah</t>
  </si>
  <si>
    <t>Max</t>
  </si>
  <si>
    <t>Lennox</t>
  </si>
  <si>
    <t>Jule</t>
  </si>
  <si>
    <t>Julian</t>
  </si>
  <si>
    <t>Erik</t>
  </si>
  <si>
    <t>Sabrina</t>
  </si>
  <si>
    <t>Sebastian</t>
  </si>
  <si>
    <t>Laura</t>
  </si>
  <si>
    <t>Nicolas</t>
  </si>
  <si>
    <t>Dominik</t>
  </si>
  <si>
    <t>Jana-Lena</t>
  </si>
  <si>
    <t>Marvin</t>
  </si>
  <si>
    <t>Frank</t>
  </si>
  <si>
    <t>Pascal</t>
  </si>
  <si>
    <t>Mettingen</t>
  </si>
  <si>
    <t>Billerbeck</t>
  </si>
  <si>
    <t>Stromberg</t>
  </si>
  <si>
    <t>Simmerath</t>
  </si>
  <si>
    <t>Bergkamen</t>
  </si>
  <si>
    <t>Overath</t>
  </si>
  <si>
    <t>Johann</t>
  </si>
  <si>
    <t>Meyer</t>
  </si>
  <si>
    <t>Henry</t>
  </si>
  <si>
    <t>Mia</t>
  </si>
  <si>
    <t>Paschedag</t>
  </si>
  <si>
    <t>Ida</t>
  </si>
  <si>
    <t>Hendrik</t>
  </si>
  <si>
    <t>Gahler</t>
  </si>
  <si>
    <t>Simon</t>
  </si>
  <si>
    <t>Enders</t>
  </si>
  <si>
    <t>Julius</t>
  </si>
  <si>
    <t>Kimberly</t>
  </si>
  <si>
    <t>Steinberg</t>
  </si>
  <si>
    <t>Krüger</t>
  </si>
  <si>
    <t>Marx</t>
  </si>
  <si>
    <t>Moritz</t>
  </si>
  <si>
    <t>Schmidt</t>
  </si>
  <si>
    <t>Schröer</t>
  </si>
  <si>
    <t>Thomas</t>
  </si>
  <si>
    <t>Kathrin</t>
  </si>
  <si>
    <t>Wettendorf</t>
  </si>
  <si>
    <t>Neuhaus</t>
  </si>
  <si>
    <t>Florian</t>
  </si>
  <si>
    <t>Lange</t>
  </si>
  <si>
    <t>Lauf-Daten übertragen</t>
  </si>
  <si>
    <t>Romy</t>
  </si>
  <si>
    <t>Meyhoff</t>
  </si>
  <si>
    <t>Plath</t>
  </si>
  <si>
    <t>Voß</t>
  </si>
  <si>
    <t>Imke</t>
  </si>
  <si>
    <t>Michael</t>
  </si>
  <si>
    <t>Gerigk-Lorenz</t>
  </si>
  <si>
    <t>Andreas</t>
  </si>
  <si>
    <t>Finn</t>
  </si>
  <si>
    <t>Becker</t>
  </si>
  <si>
    <t>Udo</t>
  </si>
  <si>
    <t>Gaidosch</t>
  </si>
  <si>
    <t>Szabowski</t>
  </si>
  <si>
    <t>Mara</t>
  </si>
  <si>
    <t>Reutter</t>
  </si>
  <si>
    <t>Bednarski</t>
  </si>
  <si>
    <t>Elisabeth</t>
  </si>
  <si>
    <t>Schier</t>
  </si>
  <si>
    <t>Crook</t>
  </si>
  <si>
    <t>Stoffers</t>
  </si>
  <si>
    <t>Martha</t>
  </si>
  <si>
    <t>Johanna</t>
  </si>
  <si>
    <t>Demleitner</t>
  </si>
  <si>
    <t>Claus</t>
  </si>
  <si>
    <t>Florentina</t>
  </si>
  <si>
    <t>Pufahl</t>
  </si>
  <si>
    <t>Maximilian</t>
  </si>
  <si>
    <t>Kessling</t>
  </si>
  <si>
    <t>Wratny</t>
  </si>
  <si>
    <t>Nikolai</t>
  </si>
  <si>
    <t>Sonneborn</t>
  </si>
  <si>
    <t>Ina</t>
  </si>
  <si>
    <t>Sternberg</t>
  </si>
  <si>
    <t>Luise</t>
  </si>
  <si>
    <t>ConAction</t>
  </si>
  <si>
    <t>Marie-Charlotte</t>
  </si>
  <si>
    <t>Kelch</t>
  </si>
  <si>
    <t>Maria</t>
  </si>
  <si>
    <t>Rohls</t>
  </si>
  <si>
    <t>Kristina</t>
  </si>
  <si>
    <t>Klüsserath</t>
  </si>
  <si>
    <t>Claudia</t>
  </si>
  <si>
    <t>Jonas</t>
  </si>
  <si>
    <t>Drücker</t>
  </si>
  <si>
    <t>Gavin</t>
  </si>
  <si>
    <t>Guido</t>
  </si>
  <si>
    <t>Pahlings</t>
  </si>
  <si>
    <t>Anna</t>
  </si>
  <si>
    <t>Kai</t>
  </si>
  <si>
    <t>Peter</t>
  </si>
  <si>
    <t>Marco</t>
  </si>
  <si>
    <t>Jürgen</t>
  </si>
  <si>
    <t>Jonathan</t>
  </si>
  <si>
    <t>Angelike</t>
  </si>
  <si>
    <t>Hiegemann</t>
  </si>
  <si>
    <t>Mathilda</t>
  </si>
  <si>
    <t>Ording</t>
  </si>
  <si>
    <t>Louisa</t>
  </si>
  <si>
    <t>Pflug</t>
  </si>
  <si>
    <t>Christina</t>
  </si>
  <si>
    <t>Lena</t>
  </si>
  <si>
    <t>Gerland</t>
  </si>
  <si>
    <t>Lio</t>
  </si>
  <si>
    <t>Lisa</t>
  </si>
  <si>
    <t>Nils</t>
  </si>
  <si>
    <t>Varel</t>
  </si>
  <si>
    <t>Sulitze</t>
  </si>
  <si>
    <t>Jessica</t>
  </si>
  <si>
    <t>Hollunder</t>
  </si>
  <si>
    <t>Helms</t>
  </si>
  <si>
    <t>Markus</t>
  </si>
  <si>
    <t>Iris</t>
  </si>
  <si>
    <t>Schulz</t>
  </si>
  <si>
    <t>Tobias</t>
  </si>
  <si>
    <t>Detlev</t>
  </si>
  <si>
    <t>Thoben</t>
  </si>
  <si>
    <t>Frede</t>
  </si>
  <si>
    <t>John</t>
  </si>
  <si>
    <t>Meister</t>
  </si>
  <si>
    <t>Till</t>
  </si>
  <si>
    <t>36,54</t>
  </si>
  <si>
    <t>36,55</t>
  </si>
  <si>
    <t>37,33</t>
  </si>
  <si>
    <t>37,37</t>
  </si>
  <si>
    <t>37,02</t>
  </si>
  <si>
    <t>37,16</t>
  </si>
  <si>
    <t>38,09</t>
  </si>
  <si>
    <t>39,99</t>
  </si>
  <si>
    <t>36,83</t>
  </si>
  <si>
    <t>37,26</t>
  </si>
  <si>
    <t>37,42</t>
  </si>
  <si>
    <t>37,47</t>
  </si>
  <si>
    <t>37,43</t>
  </si>
  <si>
    <t>37,56</t>
  </si>
  <si>
    <t>35,93</t>
  </si>
  <si>
    <t>36,52</t>
  </si>
  <si>
    <t>36,09</t>
  </si>
  <si>
    <t>36,30</t>
  </si>
  <si>
    <t>35,91</t>
  </si>
  <si>
    <t>36,18</t>
  </si>
  <si>
    <t>36,22</t>
  </si>
  <si>
    <t>36,71</t>
  </si>
  <si>
    <t>36,91</t>
  </si>
  <si>
    <t>36,53</t>
  </si>
  <si>
    <t>36,68</t>
  </si>
  <si>
    <t>36,47</t>
  </si>
  <si>
    <t>36,34</t>
  </si>
  <si>
    <t>36,59</t>
  </si>
  <si>
    <t>36,20</t>
  </si>
  <si>
    <t>36,28</t>
  </si>
  <si>
    <t>35,90</t>
  </si>
  <si>
    <t>36,11</t>
  </si>
  <si>
    <t>36,14</t>
  </si>
  <si>
    <t>36,15</t>
  </si>
  <si>
    <t>36,24</t>
  </si>
  <si>
    <t>36,50</t>
  </si>
  <si>
    <t>35,97</t>
  </si>
  <si>
    <t>37,60</t>
  </si>
  <si>
    <t>33,17</t>
  </si>
  <si>
    <t>38,43</t>
  </si>
  <si>
    <t>38,66</t>
  </si>
  <si>
    <t>42,65</t>
  </si>
  <si>
    <t>36,58</t>
  </si>
  <si>
    <t>36,73</t>
  </si>
  <si>
    <t>37,19</t>
  </si>
  <si>
    <t>37,12</t>
  </si>
  <si>
    <t>37,92</t>
  </si>
  <si>
    <t>39,45</t>
  </si>
  <si>
    <t>37,06</t>
  </si>
  <si>
    <t>37,11</t>
  </si>
  <si>
    <t>37,17</t>
  </si>
  <si>
    <t>37,65</t>
  </si>
  <si>
    <t>37,74</t>
  </si>
  <si>
    <t>35,72</t>
  </si>
  <si>
    <t>35,78</t>
  </si>
  <si>
    <t>35,64</t>
  </si>
  <si>
    <t>35,69</t>
  </si>
  <si>
    <t>36,21</t>
  </si>
  <si>
    <t>36,26</t>
  </si>
  <si>
    <t>36,29</t>
  </si>
  <si>
    <t>57,16</t>
  </si>
  <si>
    <t>35,66</t>
  </si>
  <si>
    <t>36,23</t>
  </si>
  <si>
    <t>36,04</t>
  </si>
  <si>
    <t>35,74</t>
  </si>
  <si>
    <t>36,16</t>
  </si>
  <si>
    <t>36,01</t>
  </si>
  <si>
    <t>40,63</t>
  </si>
  <si>
    <t>32,98</t>
  </si>
  <si>
    <t>38,38</t>
  </si>
  <si>
    <t>39,01</t>
  </si>
  <si>
    <t>42,77</t>
  </si>
  <si>
    <t>36,44</t>
  </si>
  <si>
    <t>36,62</t>
  </si>
  <si>
    <t>36,13</t>
  </si>
  <si>
    <t>38,52</t>
  </si>
  <si>
    <t>36,40</t>
  </si>
  <si>
    <t>36,45</t>
  </si>
  <si>
    <t>35,17</t>
  </si>
  <si>
    <t>35,46</t>
  </si>
  <si>
    <t>35,16</t>
  </si>
  <si>
    <t>35,25</t>
  </si>
  <si>
    <t>35,61</t>
  </si>
  <si>
    <t>35,40</t>
  </si>
  <si>
    <t>35,68</t>
  </si>
  <si>
    <t>35,79</t>
  </si>
  <si>
    <t>35,67</t>
  </si>
  <si>
    <t>35,71</t>
  </si>
  <si>
    <t>35,43</t>
  </si>
  <si>
    <t>35,56</t>
  </si>
  <si>
    <t>35,98</t>
  </si>
  <si>
    <t>35,23</t>
  </si>
  <si>
    <t>35,86</t>
  </si>
  <si>
    <t>35,33</t>
  </si>
  <si>
    <t>37,28</t>
  </si>
  <si>
    <t>32,87</t>
  </si>
  <si>
    <t>37,90</t>
  </si>
  <si>
    <t>38,45</t>
  </si>
  <si>
    <t>42,22</t>
  </si>
  <si>
    <t>35,92</t>
  </si>
  <si>
    <t>36,06</t>
  </si>
  <si>
    <t>36,31</t>
  </si>
  <si>
    <t>36,43</t>
  </si>
  <si>
    <t>36,74</t>
  </si>
  <si>
    <t>36,87</t>
  </si>
  <si>
    <t>38,79</t>
  </si>
  <si>
    <t>36,25</t>
  </si>
  <si>
    <t>36,69</t>
  </si>
  <si>
    <t>36,86</t>
  </si>
  <si>
    <t>35,29</t>
  </si>
  <si>
    <t>35,31</t>
  </si>
  <si>
    <t>35,01</t>
  </si>
  <si>
    <t>35,15</t>
  </si>
  <si>
    <t>35,84</t>
  </si>
  <si>
    <t>35,35</t>
  </si>
  <si>
    <t>35,58</t>
  </si>
  <si>
    <t>35,75</t>
  </si>
  <si>
    <t>36,00</t>
  </si>
  <si>
    <t>35,27</t>
  </si>
  <si>
    <t>35,62</t>
  </si>
  <si>
    <t>35,52</t>
  </si>
  <si>
    <t>35,28</t>
  </si>
  <si>
    <t>35,57</t>
  </si>
  <si>
    <t>34,84</t>
  </si>
  <si>
    <t>35,45</t>
  </si>
  <si>
    <t>32,46</t>
  </si>
  <si>
    <t>37,29</t>
  </si>
  <si>
    <t>37,24</t>
  </si>
  <si>
    <t>40,50</t>
  </si>
  <si>
    <t>36,19</t>
  </si>
  <si>
    <t>38,15</t>
  </si>
  <si>
    <t>34,76</t>
  </si>
  <si>
    <t>35,11</t>
  </si>
  <si>
    <t>34,59</t>
  </si>
  <si>
    <t>34,89</t>
  </si>
  <si>
    <t>35,02</t>
  </si>
  <si>
    <t>37,35</t>
  </si>
  <si>
    <t>35,44</t>
  </si>
  <si>
    <t>35,59</t>
  </si>
  <si>
    <t>35,19</t>
  </si>
  <si>
    <t>35,24</t>
  </si>
  <si>
    <t>35,30</t>
  </si>
  <si>
    <t>34,78</t>
  </si>
  <si>
    <t>35,42</t>
  </si>
  <si>
    <t>35,10</t>
  </si>
  <si>
    <t>35,22</t>
  </si>
  <si>
    <t>35,26</t>
  </si>
  <si>
    <t>38,24</t>
  </si>
  <si>
    <t>0544 PB  00:00:37,876</t>
  </si>
  <si>
    <t>0545 PR  00:00:41,604</t>
  </si>
  <si>
    <t>37,87</t>
  </si>
  <si>
    <t>41,60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</si>
</sst>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ss.00"/>
    <numFmt numFmtId="174" formatCode="00000"/>
    <numFmt numFmtId="175" formatCode="0;[Red]\1"/>
    <numFmt numFmtId="176" formatCode="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</numFmts>
  <fonts count="6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6"/>
      <color indexed="12"/>
      <name val="Arial"/>
      <family val="2"/>
    </font>
    <font>
      <sz val="6"/>
      <color indexed="10"/>
      <name val="Arial"/>
      <family val="2"/>
    </font>
    <font>
      <sz val="11"/>
      <name val="Arial"/>
      <family val="2"/>
    </font>
    <font>
      <sz val="20"/>
      <color indexed="15"/>
      <name val="Arial"/>
      <family val="2"/>
    </font>
    <font>
      <sz val="20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0"/>
      <color indexed="15"/>
      <name val="Arial"/>
      <family val="2"/>
    </font>
    <font>
      <sz val="10"/>
      <color indexed="47"/>
      <name val="Arial"/>
      <family val="2"/>
    </font>
    <font>
      <b/>
      <sz val="10"/>
      <name val="Tahoma"/>
      <family val="2"/>
    </font>
    <font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>
        <color indexed="42"/>
      </left>
      <right style="thin"/>
      <top style="thin"/>
      <bottom style="thin"/>
    </border>
    <border>
      <left style="double">
        <color indexed="4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42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13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3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21" borderId="0" applyNumberFormat="0" applyBorder="0" applyAlignment="0" applyProtection="0"/>
    <xf numFmtId="0" fontId="33" fillId="3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33" fillId="21" borderId="0" applyNumberFormat="0" applyBorder="0" applyAlignment="0" applyProtection="0"/>
    <xf numFmtId="0" fontId="50" fillId="29" borderId="0" applyNumberFormat="0" applyBorder="0" applyAlignment="0" applyProtection="0"/>
    <xf numFmtId="0" fontId="33" fillId="30" borderId="0" applyNumberFormat="0" applyBorder="0" applyAlignment="0" applyProtection="0"/>
    <xf numFmtId="0" fontId="50" fillId="31" borderId="0" applyNumberFormat="0" applyBorder="0" applyAlignment="0" applyProtection="0"/>
    <xf numFmtId="0" fontId="33" fillId="32" borderId="0" applyNumberFormat="0" applyBorder="0" applyAlignment="0" applyProtection="0"/>
    <xf numFmtId="0" fontId="50" fillId="33" borderId="0" applyNumberFormat="0" applyBorder="0" applyAlignment="0" applyProtection="0"/>
    <xf numFmtId="0" fontId="33" fillId="34" borderId="0" applyNumberFormat="0" applyBorder="0" applyAlignment="0" applyProtection="0"/>
    <xf numFmtId="0" fontId="50" fillId="35" borderId="0" applyNumberFormat="0" applyBorder="0" applyAlignment="0" applyProtection="0"/>
    <xf numFmtId="0" fontId="33" fillId="21" borderId="0" applyNumberFormat="0" applyBorder="0" applyAlignment="0" applyProtection="0"/>
    <xf numFmtId="0" fontId="50" fillId="36" borderId="0" applyNumberFormat="0" applyBorder="0" applyAlignment="0" applyProtection="0"/>
    <xf numFmtId="0" fontId="33" fillId="37" borderId="0" applyNumberFormat="0" applyBorder="0" applyAlignment="0" applyProtection="0"/>
    <xf numFmtId="0" fontId="51" fillId="38" borderId="1" applyNumberFormat="0" applyAlignment="0" applyProtection="0"/>
    <xf numFmtId="0" fontId="34" fillId="39" borderId="2" applyNumberFormat="0" applyAlignment="0" applyProtection="0"/>
    <xf numFmtId="0" fontId="52" fillId="38" borderId="3" applyNumberFormat="0" applyAlignment="0" applyProtection="0"/>
    <xf numFmtId="0" fontId="35" fillId="39" borderId="4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3" fillId="40" borderId="3" applyNumberFormat="0" applyAlignment="0" applyProtection="0"/>
    <xf numFmtId="0" fontId="36" fillId="13" borderId="4" applyNumberFormat="0" applyAlignment="0" applyProtection="0"/>
    <xf numFmtId="0" fontId="54" fillId="0" borderId="5" applyNumberFormat="0" applyFill="0" applyAlignment="0" applyProtection="0"/>
    <xf numFmtId="0" fontId="37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6" fillId="41" borderId="0" applyNumberFormat="0" applyBorder="0" applyAlignment="0" applyProtection="0"/>
    <xf numFmtId="0" fontId="39" fillId="42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7" fillId="43" borderId="0" applyNumberFormat="0" applyBorder="0" applyAlignment="0" applyProtection="0"/>
    <xf numFmtId="0" fontId="40" fillId="13" borderId="0" applyNumberFormat="0" applyBorder="0" applyAlignment="0" applyProtection="0"/>
    <xf numFmtId="0" fontId="0" fillId="44" borderId="7" applyNumberFormat="0" applyFont="0" applyAlignment="0" applyProtection="0"/>
    <xf numFmtId="0" fontId="0" fillId="4" borderId="8" applyNumberFormat="0" applyAlignment="0" applyProtection="0"/>
    <xf numFmtId="0" fontId="49" fillId="44" borderId="7" applyNumberFormat="0" applyFont="0" applyAlignment="0" applyProtection="0"/>
    <xf numFmtId="9" fontId="0" fillId="0" borderId="0" applyFont="0" applyFill="0" applyBorder="0" applyAlignment="0" applyProtection="0"/>
    <xf numFmtId="0" fontId="58" fillId="45" borderId="0" applyNumberFormat="0" applyBorder="0" applyAlignment="0" applyProtection="0"/>
    <xf numFmtId="0" fontId="41" fillId="46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43" fillId="0" borderId="10" applyNumberFormat="0" applyFill="0" applyAlignment="0" applyProtection="0"/>
    <xf numFmtId="0" fontId="61" fillId="0" borderId="11" applyNumberFormat="0" applyFill="0" applyAlignment="0" applyProtection="0"/>
    <xf numFmtId="0" fontId="44" fillId="0" borderId="12" applyNumberFormat="0" applyFill="0" applyAlignment="0" applyProtection="0"/>
    <xf numFmtId="0" fontId="62" fillId="0" borderId="13" applyNumberFormat="0" applyFill="0" applyAlignment="0" applyProtection="0"/>
    <xf numFmtId="0" fontId="45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46" fillId="0" borderId="1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5" fillId="47" borderId="17" applyNumberFormat="0" applyAlignment="0" applyProtection="0"/>
    <xf numFmtId="0" fontId="48" fillId="48" borderId="18" applyNumberFormat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49" borderId="0" xfId="0" applyFill="1" applyAlignment="1">
      <alignment/>
    </xf>
    <xf numFmtId="0" fontId="0" fillId="50" borderId="19" xfId="0" applyFill="1" applyBorder="1" applyAlignment="1">
      <alignment/>
    </xf>
    <xf numFmtId="0" fontId="0" fillId="50" borderId="20" xfId="0" applyFill="1" applyBorder="1" applyAlignment="1">
      <alignment/>
    </xf>
    <xf numFmtId="0" fontId="0" fillId="50" borderId="21" xfId="0" applyFill="1" applyBorder="1" applyAlignment="1">
      <alignment horizontal="center" vertical="center"/>
    </xf>
    <xf numFmtId="0" fontId="8" fillId="50" borderId="0" xfId="0" applyFont="1" applyFill="1" applyBorder="1" applyAlignment="1">
      <alignment horizontal="center" vertical="center"/>
    </xf>
    <xf numFmtId="0" fontId="0" fillId="50" borderId="0" xfId="0" applyFill="1" applyBorder="1" applyAlignment="1">
      <alignment horizontal="center" vertical="center"/>
    </xf>
    <xf numFmtId="0" fontId="0" fillId="50" borderId="22" xfId="0" applyFill="1" applyBorder="1" applyAlignment="1">
      <alignment/>
    </xf>
    <xf numFmtId="0" fontId="11" fillId="50" borderId="21" xfId="0" applyFont="1" applyFill="1" applyBorder="1" applyAlignment="1">
      <alignment horizontal="center" vertical="center"/>
    </xf>
    <xf numFmtId="1" fontId="12" fillId="51" borderId="23" xfId="0" applyNumberFormat="1" applyFont="1" applyFill="1" applyBorder="1" applyAlignment="1">
      <alignment horizontal="center" vertical="center"/>
    </xf>
    <xf numFmtId="1" fontId="13" fillId="51" borderId="23" xfId="0" applyNumberFormat="1" applyFont="1" applyFill="1" applyBorder="1" applyAlignment="1">
      <alignment horizontal="center" vertical="center"/>
    </xf>
    <xf numFmtId="0" fontId="3" fillId="50" borderId="21" xfId="0" applyFont="1" applyFill="1" applyBorder="1" applyAlignment="1">
      <alignment horizontal="center" vertical="center"/>
    </xf>
    <xf numFmtId="2" fontId="13" fillId="51" borderId="23" xfId="0" applyNumberFormat="1" applyFont="1" applyFill="1" applyBorder="1" applyAlignment="1">
      <alignment horizontal="center" vertical="center"/>
    </xf>
    <xf numFmtId="0" fontId="0" fillId="50" borderId="21" xfId="0" applyFill="1" applyBorder="1" applyAlignment="1">
      <alignment horizontal="center"/>
    </xf>
    <xf numFmtId="0" fontId="0" fillId="50" borderId="0" xfId="0" applyFill="1" applyBorder="1" applyAlignment="1">
      <alignment horizontal="center"/>
    </xf>
    <xf numFmtId="0" fontId="0" fillId="50" borderId="0" xfId="0" applyFill="1" applyBorder="1" applyAlignment="1">
      <alignment horizontal="centerContinuous"/>
    </xf>
    <xf numFmtId="0" fontId="14" fillId="50" borderId="24" xfId="0" applyFont="1" applyFill="1" applyBorder="1" applyAlignment="1">
      <alignment horizontal="left"/>
    </xf>
    <xf numFmtId="0" fontId="14" fillId="50" borderId="25" xfId="0" applyFont="1" applyFill="1" applyBorder="1" applyAlignment="1">
      <alignment horizontal="centerContinuous"/>
    </xf>
    <xf numFmtId="0" fontId="0" fillId="50" borderId="25" xfId="0" applyFill="1" applyBorder="1" applyAlignment="1">
      <alignment horizontal="centerContinuous"/>
    </xf>
    <xf numFmtId="0" fontId="0" fillId="50" borderId="26" xfId="0" applyFill="1" applyBorder="1" applyAlignment="1">
      <alignment horizontal="centerContinuous"/>
    </xf>
    <xf numFmtId="0" fontId="3" fillId="0" borderId="0" xfId="0" applyFont="1" applyAlignment="1">
      <alignment horizontal="center"/>
    </xf>
    <xf numFmtId="0" fontId="0" fillId="52" borderId="0" xfId="0" applyFill="1" applyAlignment="1">
      <alignment/>
    </xf>
    <xf numFmtId="0" fontId="0" fillId="52" borderId="0" xfId="0" applyFont="1" applyFill="1" applyAlignment="1">
      <alignment/>
    </xf>
    <xf numFmtId="0" fontId="0" fillId="52" borderId="0" xfId="0" applyFont="1" applyFill="1" applyAlignment="1">
      <alignment horizontal="centerContinuous"/>
    </xf>
    <xf numFmtId="0" fontId="0" fillId="52" borderId="0" xfId="0" applyFont="1" applyFill="1" applyAlignment="1">
      <alignment horizontal="left"/>
    </xf>
    <xf numFmtId="0" fontId="0" fillId="52" borderId="0" xfId="0" applyFont="1" applyFill="1" applyAlignment="1">
      <alignment horizontal="left" wrapText="1"/>
    </xf>
    <xf numFmtId="0" fontId="14" fillId="52" borderId="0" xfId="0" applyFont="1" applyFill="1" applyAlignment="1">
      <alignment/>
    </xf>
    <xf numFmtId="0" fontId="3" fillId="52" borderId="0" xfId="0" applyFont="1" applyFill="1" applyAlignment="1">
      <alignment/>
    </xf>
    <xf numFmtId="0" fontId="0" fillId="0" borderId="0" xfId="0" applyFill="1" applyAlignment="1">
      <alignment/>
    </xf>
    <xf numFmtId="0" fontId="1" fillId="53" borderId="27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Continuous"/>
    </xf>
    <xf numFmtId="0" fontId="16" fillId="0" borderId="20" xfId="0" applyFont="1" applyBorder="1" applyAlignment="1">
      <alignment horizontal="centerContinuous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16" fillId="0" borderId="27" xfId="0" applyFont="1" applyBorder="1" applyAlignment="1">
      <alignment/>
    </xf>
    <xf numFmtId="0" fontId="16" fillId="0" borderId="0" xfId="0" applyFont="1" applyAlignment="1">
      <alignment/>
    </xf>
    <xf numFmtId="0" fontId="3" fillId="0" borderId="31" xfId="0" applyFont="1" applyBorder="1" applyAlignment="1">
      <alignment horizontal="center"/>
    </xf>
    <xf numFmtId="0" fontId="2" fillId="54" borderId="27" xfId="0" applyFont="1" applyFill="1" applyBorder="1" applyAlignment="1">
      <alignment wrapText="1"/>
    </xf>
    <xf numFmtId="0" fontId="3" fillId="0" borderId="32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27" xfId="0" applyFont="1" applyBorder="1" applyAlignment="1">
      <alignment wrapText="1"/>
    </xf>
    <xf numFmtId="0" fontId="0" fillId="0" borderId="32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27" xfId="0" applyFont="1" applyBorder="1" applyAlignment="1">
      <alignment wrapText="1"/>
    </xf>
    <xf numFmtId="0" fontId="16" fillId="0" borderId="31" xfId="0" applyFont="1" applyBorder="1" applyAlignment="1">
      <alignment horizontal="center"/>
    </xf>
    <xf numFmtId="0" fontId="16" fillId="0" borderId="27" xfId="0" applyFont="1" applyBorder="1" applyAlignment="1">
      <alignment wrapText="1"/>
    </xf>
    <xf numFmtId="0" fontId="16" fillId="0" borderId="32" xfId="0" applyFont="1" applyBorder="1" applyAlignment="1">
      <alignment/>
    </xf>
    <xf numFmtId="0" fontId="2" fillId="50" borderId="27" xfId="0" applyFont="1" applyFill="1" applyBorder="1" applyAlignment="1">
      <alignment wrapText="1"/>
    </xf>
    <xf numFmtId="0" fontId="0" fillId="0" borderId="0" xfId="0" applyFont="1" applyAlignment="1">
      <alignment/>
    </xf>
    <xf numFmtId="0" fontId="17" fillId="0" borderId="27" xfId="0" applyFont="1" applyBorder="1" applyAlignment="1">
      <alignment wrapText="1"/>
    </xf>
    <xf numFmtId="0" fontId="2" fillId="0" borderId="31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27" xfId="0" applyFont="1" applyBorder="1" applyAlignment="1">
      <alignment wrapText="1"/>
    </xf>
    <xf numFmtId="0" fontId="2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9" fillId="50" borderId="27" xfId="0" applyFont="1" applyFill="1" applyBorder="1" applyAlignment="1">
      <alignment wrapText="1"/>
    </xf>
    <xf numFmtId="0" fontId="20" fillId="50" borderId="27" xfId="0" applyFont="1" applyFill="1" applyBorder="1" applyAlignment="1">
      <alignment wrapText="1"/>
    </xf>
    <xf numFmtId="0" fontId="2" fillId="0" borderId="27" xfId="0" applyFont="1" applyBorder="1" applyAlignment="1">
      <alignment wrapText="1"/>
    </xf>
    <xf numFmtId="0" fontId="16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wrapText="1"/>
    </xf>
    <xf numFmtId="0" fontId="16" fillId="0" borderId="36" xfId="0" applyFont="1" applyBorder="1" applyAlignment="1">
      <alignment/>
    </xf>
    <xf numFmtId="0" fontId="21" fillId="0" borderId="27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27" xfId="0" applyFont="1" applyBorder="1" applyAlignment="1">
      <alignment horizontal="center"/>
    </xf>
    <xf numFmtId="0" fontId="21" fillId="0" borderId="27" xfId="0" applyFont="1" applyBorder="1" applyAlignment="1">
      <alignment wrapText="1"/>
    </xf>
    <xf numFmtId="0" fontId="24" fillId="0" borderId="27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wrapText="1"/>
    </xf>
    <xf numFmtId="0" fontId="16" fillId="0" borderId="39" xfId="0" applyFont="1" applyBorder="1" applyAlignment="1">
      <alignment/>
    </xf>
    <xf numFmtId="0" fontId="25" fillId="52" borderId="0" xfId="0" applyFont="1" applyFill="1" applyAlignment="1">
      <alignment horizontal="centerContinuous"/>
    </xf>
    <xf numFmtId="0" fontId="26" fillId="52" borderId="0" xfId="0" applyFont="1" applyFill="1" applyAlignment="1">
      <alignment horizontal="centerContinuous" wrapText="1"/>
    </xf>
    <xf numFmtId="47" fontId="26" fillId="52" borderId="0" xfId="0" applyNumberFormat="1" applyFont="1" applyFill="1" applyAlignment="1">
      <alignment horizontal="centerContinuous" wrapText="1"/>
    </xf>
    <xf numFmtId="0" fontId="28" fillId="52" borderId="0" xfId="0" applyFont="1" applyFill="1" applyAlignment="1">
      <alignment/>
    </xf>
    <xf numFmtId="0" fontId="29" fillId="50" borderId="0" xfId="0" applyFont="1" applyFill="1" applyBorder="1" applyAlignment="1">
      <alignment horizontal="left"/>
    </xf>
    <xf numFmtId="0" fontId="31" fillId="52" borderId="0" xfId="0" applyFont="1" applyFill="1" applyAlignment="1">
      <alignment/>
    </xf>
    <xf numFmtId="0" fontId="28" fillId="52" borderId="0" xfId="0" applyFont="1" applyFill="1" applyAlignment="1">
      <alignment/>
    </xf>
    <xf numFmtId="0" fontId="1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/>
    </xf>
    <xf numFmtId="49" fontId="0" fillId="50" borderId="28" xfId="0" applyNumberForma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49" fontId="2" fillId="0" borderId="0" xfId="0" applyNumberFormat="1" applyFont="1" applyAlignment="1">
      <alignment vertical="justify"/>
    </xf>
    <xf numFmtId="14" fontId="2" fillId="0" borderId="0" xfId="0" applyNumberFormat="1" applyFont="1" applyAlignment="1">
      <alignment vertical="justify"/>
    </xf>
    <xf numFmtId="0" fontId="2" fillId="0" borderId="0" xfId="0" applyFont="1" applyAlignment="1">
      <alignment vertical="justify"/>
    </xf>
    <xf numFmtId="0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" fontId="0" fillId="0" borderId="27" xfId="89" applyNumberFormat="1" applyFont="1" applyBorder="1" applyAlignment="1" applyProtection="1">
      <alignment horizontal="center" vertical="center"/>
      <protection locked="0"/>
    </xf>
    <xf numFmtId="0" fontId="0" fillId="0" borderId="27" xfId="89" applyBorder="1" applyAlignment="1" applyProtection="1">
      <alignment vertical="center"/>
      <protection locked="0"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49" fontId="0" fillId="0" borderId="27" xfId="0" applyNumberFormat="1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23" fillId="0" borderId="27" xfId="91" applyFont="1" applyFill="1" applyBorder="1" applyAlignment="1">
      <alignment horizontal="left"/>
      <protection/>
    </xf>
    <xf numFmtId="0" fontId="0" fillId="0" borderId="27" xfId="89" applyBorder="1">
      <alignment/>
      <protection/>
    </xf>
    <xf numFmtId="49" fontId="0" fillId="0" borderId="27" xfId="89" applyNumberFormat="1" applyFont="1" applyBorder="1" applyAlignment="1" applyProtection="1">
      <alignment vertical="center"/>
      <protection locked="0"/>
    </xf>
    <xf numFmtId="0" fontId="0" fillId="0" borderId="27" xfId="89" applyFont="1" applyBorder="1" applyAlignment="1" applyProtection="1">
      <alignment vertical="center"/>
      <protection locked="0"/>
    </xf>
    <xf numFmtId="49" fontId="0" fillId="0" borderId="27" xfId="89" applyNumberFormat="1" applyBorder="1" applyAlignment="1" applyProtection="1">
      <alignment vertical="center"/>
      <protection locked="0"/>
    </xf>
    <xf numFmtId="49" fontId="0" fillId="0" borderId="27" xfId="0" applyNumberFormat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7" xfId="89" applyFill="1" applyBorder="1">
      <alignment/>
      <protection/>
    </xf>
    <xf numFmtId="0" fontId="49" fillId="0" borderId="0" xfId="90">
      <alignment/>
      <protection/>
    </xf>
    <xf numFmtId="0" fontId="49" fillId="0" borderId="0" xfId="90">
      <alignment/>
      <protection/>
    </xf>
    <xf numFmtId="0" fontId="49" fillId="0" borderId="0" xfId="90">
      <alignment/>
      <protection/>
    </xf>
    <xf numFmtId="0" fontId="49" fillId="0" borderId="0" xfId="90">
      <alignment/>
      <protection/>
    </xf>
    <xf numFmtId="0" fontId="49" fillId="0" borderId="0" xfId="90">
      <alignment/>
      <protection/>
    </xf>
    <xf numFmtId="0" fontId="3" fillId="52" borderId="0" xfId="0" applyFont="1" applyFill="1" applyAlignment="1">
      <alignment horizontal="center"/>
    </xf>
    <xf numFmtId="0" fontId="15" fillId="53" borderId="28" xfId="0" applyFont="1" applyFill="1" applyBorder="1" applyAlignment="1">
      <alignment horizontal="center"/>
    </xf>
    <xf numFmtId="0" fontId="15" fillId="53" borderId="20" xfId="0" applyFont="1" applyFill="1" applyBorder="1" applyAlignment="1">
      <alignment horizontal="center"/>
    </xf>
    <xf numFmtId="0" fontId="15" fillId="53" borderId="21" xfId="0" applyFont="1" applyFill="1" applyBorder="1" applyAlignment="1">
      <alignment horizontal="center"/>
    </xf>
    <xf numFmtId="0" fontId="15" fillId="53" borderId="22" xfId="0" applyFont="1" applyFill="1" applyBorder="1" applyAlignment="1">
      <alignment horizontal="center"/>
    </xf>
    <xf numFmtId="0" fontId="15" fillId="53" borderId="24" xfId="0" applyFont="1" applyFill="1" applyBorder="1" applyAlignment="1">
      <alignment horizontal="center"/>
    </xf>
    <xf numFmtId="0" fontId="15" fillId="53" borderId="26" xfId="0" applyFont="1" applyFill="1" applyBorder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9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Followed Hyperlink" xfId="67"/>
    <cellStyle name="Comma [0]" xfId="68"/>
    <cellStyle name="Eingabe" xfId="69"/>
    <cellStyle name="Eingabe 2" xfId="70"/>
    <cellStyle name="Ergebnis" xfId="71"/>
    <cellStyle name="Ergebnis 1" xfId="72"/>
    <cellStyle name="Erklärender Text" xfId="73"/>
    <cellStyle name="Erklärender Text 2" xfId="74"/>
    <cellStyle name="Gut" xfId="75"/>
    <cellStyle name="Gut 2" xfId="76"/>
    <cellStyle name="Hyperlink 2" xfId="77"/>
    <cellStyle name="Comma" xfId="78"/>
    <cellStyle name="Hyperlink" xfId="79"/>
    <cellStyle name="Neutral" xfId="80"/>
    <cellStyle name="Neutral 2" xfId="81"/>
    <cellStyle name="Notiz" xfId="82"/>
    <cellStyle name="Notiz 2" xfId="83"/>
    <cellStyle name="Notiz 3" xfId="84"/>
    <cellStyle name="Percent" xfId="85"/>
    <cellStyle name="Schlecht" xfId="86"/>
    <cellStyle name="Schlecht 2" xfId="87"/>
    <cellStyle name="Standard 2" xfId="88"/>
    <cellStyle name="Standard 2 2" xfId="89"/>
    <cellStyle name="Standard 3" xfId="90"/>
    <cellStyle name="Standard_JUNIOR-HEIM-BERICHT" xfId="91"/>
    <cellStyle name="Überschrift" xfId="92"/>
    <cellStyle name="Überschrift 1" xfId="93"/>
    <cellStyle name="Überschrift 1 2" xfId="94"/>
    <cellStyle name="Überschrift 2" xfId="95"/>
    <cellStyle name="Überschrift 2 2" xfId="96"/>
    <cellStyle name="Überschrift 3" xfId="97"/>
    <cellStyle name="Überschrift 3 2" xfId="98"/>
    <cellStyle name="Überschrift 4" xfId="99"/>
    <cellStyle name="Überschrift 4 2" xfId="100"/>
    <cellStyle name="Überschrift 5" xfId="101"/>
    <cellStyle name="Verknüpfte Zelle" xfId="102"/>
    <cellStyle name="Verknüpfte Zelle 2" xfId="103"/>
    <cellStyle name="Currency" xfId="104"/>
    <cellStyle name="Currency [0]" xfId="105"/>
    <cellStyle name="Warnender Text" xfId="106"/>
    <cellStyle name="Warnender Text 2" xfId="107"/>
    <cellStyle name="Zelle überprüfen" xfId="108"/>
    <cellStyle name="Zelle überprüfen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37</xdr:row>
      <xdr:rowOff>0</xdr:rowOff>
    </xdr:from>
    <xdr:to>
      <xdr:col>1</xdr:col>
      <xdr:colOff>3095625</xdr:colOff>
      <xdr:row>44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239000"/>
          <a:ext cx="28289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50</xdr:row>
      <xdr:rowOff>104775</xdr:rowOff>
    </xdr:from>
    <xdr:to>
      <xdr:col>1</xdr:col>
      <xdr:colOff>6362700</xdr:colOff>
      <xdr:row>66</xdr:row>
      <xdr:rowOff>142875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1410950"/>
          <a:ext cx="6343650" cy="476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/>
  <dimension ref="A1:K24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7.28125" style="0" customWidth="1"/>
    <col min="2" max="2" width="11.140625" style="0" customWidth="1"/>
    <col min="3" max="3" width="12.8515625" style="0" customWidth="1"/>
    <col min="4" max="4" width="8.8515625" style="0" customWidth="1"/>
    <col min="5" max="5" width="13.57421875" style="0" customWidth="1"/>
    <col min="6" max="6" width="9.28125" style="0" customWidth="1"/>
    <col min="10" max="10" width="11.421875" style="48" customWidth="1"/>
  </cols>
  <sheetData>
    <row r="1" spans="1:11" ht="6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 customHeight="1">
      <c r="A2" s="41"/>
      <c r="B2" s="143" t="s">
        <v>105</v>
      </c>
      <c r="C2" s="143"/>
      <c r="D2" s="143"/>
      <c r="E2" s="143"/>
      <c r="F2" s="143"/>
      <c r="G2" s="41"/>
      <c r="H2" s="41"/>
      <c r="I2" s="41"/>
      <c r="J2" s="41"/>
      <c r="K2" s="41"/>
    </row>
    <row r="3" spans="1:11" ht="6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0.5" customHeight="1" hidden="1" thickBot="1">
      <c r="A4" s="41"/>
      <c r="B4" s="21"/>
      <c r="C4" s="21"/>
      <c r="D4" s="21"/>
      <c r="E4" s="21"/>
      <c r="F4" s="21"/>
      <c r="G4" s="41"/>
      <c r="H4" s="41"/>
      <c r="I4" s="41"/>
      <c r="J4" s="41"/>
      <c r="K4" s="41"/>
    </row>
    <row r="5" spans="1:11" ht="12.75">
      <c r="A5" s="41"/>
      <c r="B5" s="108" t="s">
        <v>107</v>
      </c>
      <c r="C5" s="22"/>
      <c r="D5" s="22"/>
      <c r="E5" s="22"/>
      <c r="F5" s="23"/>
      <c r="G5" s="41"/>
      <c r="H5" s="41"/>
      <c r="I5" s="41"/>
      <c r="J5" s="41"/>
      <c r="K5" s="41"/>
    </row>
    <row r="6" spans="1:11" ht="19.5" customHeight="1">
      <c r="A6" s="41"/>
      <c r="B6" s="24"/>
      <c r="C6" s="25" t="s">
        <v>15</v>
      </c>
      <c r="D6" s="26"/>
      <c r="E6" s="25" t="s">
        <v>16</v>
      </c>
      <c r="F6" s="27"/>
      <c r="G6" s="41"/>
      <c r="H6" s="41"/>
      <c r="I6" s="41"/>
      <c r="J6" s="41"/>
      <c r="K6" s="41"/>
    </row>
    <row r="7" spans="1:11" ht="13.5" thickBot="1">
      <c r="A7" s="41"/>
      <c r="B7" s="24"/>
      <c r="C7" s="26"/>
      <c r="D7" s="26"/>
      <c r="E7" s="26"/>
      <c r="F7" s="27"/>
      <c r="G7" s="41"/>
      <c r="H7" s="41"/>
      <c r="I7" s="41"/>
      <c r="J7" s="41"/>
      <c r="K7" s="41"/>
    </row>
    <row r="8" spans="1:11" ht="21.75" customHeight="1" thickBot="1">
      <c r="A8" s="41"/>
      <c r="B8" s="28" t="s">
        <v>12</v>
      </c>
      <c r="C8" s="29">
        <v>5</v>
      </c>
      <c r="D8" s="26"/>
      <c r="E8" s="29">
        <v>5</v>
      </c>
      <c r="F8" s="27"/>
      <c r="G8" s="41"/>
      <c r="H8" s="41"/>
      <c r="I8" s="41"/>
      <c r="J8" s="41"/>
      <c r="K8" s="41"/>
    </row>
    <row r="9" spans="1:11" ht="7.5" customHeight="1" thickBot="1">
      <c r="A9" s="41"/>
      <c r="B9" s="24"/>
      <c r="C9" s="26"/>
      <c r="D9" s="26"/>
      <c r="E9" s="26"/>
      <c r="F9" s="27"/>
      <c r="G9" s="41"/>
      <c r="H9" s="41"/>
      <c r="I9" s="41"/>
      <c r="J9" s="41"/>
      <c r="K9" s="41"/>
    </row>
    <row r="10" spans="1:11" ht="23.25" customHeight="1" thickBot="1">
      <c r="A10" s="41"/>
      <c r="B10" s="28" t="s">
        <v>7</v>
      </c>
      <c r="C10" s="30">
        <v>907</v>
      </c>
      <c r="D10" s="26"/>
      <c r="E10" s="30">
        <v>919</v>
      </c>
      <c r="F10" s="27"/>
      <c r="G10" s="41"/>
      <c r="H10" s="41"/>
      <c r="I10" s="41"/>
      <c r="J10" s="41"/>
      <c r="K10" s="41"/>
    </row>
    <row r="11" spans="1:11" ht="7.5" customHeight="1" thickBot="1">
      <c r="A11" s="41"/>
      <c r="B11" s="24"/>
      <c r="C11" s="26"/>
      <c r="D11" s="26"/>
      <c r="E11" s="26"/>
      <c r="F11" s="27"/>
      <c r="G11" s="41"/>
      <c r="H11" s="41"/>
      <c r="I11" s="41"/>
      <c r="J11" s="41"/>
      <c r="K11" s="41"/>
    </row>
    <row r="12" spans="1:11" ht="29.25" customHeight="1" thickBot="1">
      <c r="A12" s="41"/>
      <c r="B12" s="31" t="s">
        <v>13</v>
      </c>
      <c r="C12" s="32" t="s">
        <v>411</v>
      </c>
      <c r="D12" s="26"/>
      <c r="E12" s="32" t="s">
        <v>412</v>
      </c>
      <c r="F12" s="27"/>
      <c r="G12" s="41"/>
      <c r="H12" s="41"/>
      <c r="I12" s="41"/>
      <c r="J12" s="41"/>
      <c r="K12" s="41"/>
    </row>
    <row r="13" spans="1:11" ht="8.25" customHeight="1">
      <c r="A13" s="41"/>
      <c r="B13" s="33"/>
      <c r="C13" s="34"/>
      <c r="D13" s="34"/>
      <c r="E13" s="34"/>
      <c r="F13" s="27"/>
      <c r="G13" s="41"/>
      <c r="H13" s="41"/>
      <c r="I13" s="41"/>
      <c r="J13" s="41"/>
      <c r="K13" s="41"/>
    </row>
    <row r="14" spans="1:11" ht="12" customHeight="1">
      <c r="A14" s="41"/>
      <c r="B14" s="33"/>
      <c r="C14" s="35"/>
      <c r="D14" s="35"/>
      <c r="E14" s="101" t="s">
        <v>59</v>
      </c>
      <c r="F14" s="27"/>
      <c r="G14" s="102"/>
      <c r="H14" s="103"/>
      <c r="I14" s="103"/>
      <c r="J14" s="100"/>
      <c r="K14" s="41"/>
    </row>
    <row r="15" spans="1:11" ht="16.5" customHeight="1" thickBot="1">
      <c r="A15" s="41"/>
      <c r="B15" s="36" t="s">
        <v>180</v>
      </c>
      <c r="C15" s="37"/>
      <c r="D15" s="38"/>
      <c r="E15" s="38"/>
      <c r="F15" s="39"/>
      <c r="G15" s="100"/>
      <c r="H15" s="100"/>
      <c r="I15" s="100"/>
      <c r="J15" s="100"/>
      <c r="K15" s="41"/>
    </row>
    <row r="16" spans="1:11" ht="14.25" customHeight="1">
      <c r="A16" s="41"/>
      <c r="B16" s="43"/>
      <c r="C16" s="98" t="s">
        <v>409</v>
      </c>
      <c r="D16" s="97"/>
      <c r="E16" s="43"/>
      <c r="F16" s="43" t="s">
        <v>14</v>
      </c>
      <c r="G16" s="100"/>
      <c r="H16" s="100"/>
      <c r="I16" s="100"/>
      <c r="J16" s="41"/>
      <c r="K16" s="41"/>
    </row>
    <row r="17" spans="1:11" ht="11.25" customHeight="1">
      <c r="A17" s="42"/>
      <c r="B17" s="49" t="str">
        <f>+IF(I19=2,"J",IF(I19=6,"S",IF(I19=10,"EXL",IF(I19=12,"XXL",""))))</f>
        <v>S</v>
      </c>
      <c r="C17" s="99" t="s">
        <v>410</v>
      </c>
      <c r="D17" s="43"/>
      <c r="E17" s="43"/>
      <c r="F17" s="49" t="str">
        <f>+IF(I20=2,"J",IF(I20=6,"S",IF(I20=10,"EXL",IF(I20=12,"XXL",""))))</f>
        <v>S</v>
      </c>
      <c r="G17" s="100" t="s">
        <v>60</v>
      </c>
      <c r="H17" s="100" t="s">
        <v>61</v>
      </c>
      <c r="I17" s="100" t="s">
        <v>62</v>
      </c>
      <c r="J17" s="41"/>
      <c r="K17" s="41"/>
    </row>
    <row r="18" spans="1:11" ht="6" customHeight="1" thickBot="1">
      <c r="A18" s="42"/>
      <c r="B18" s="44"/>
      <c r="C18" s="45"/>
      <c r="D18" s="44"/>
      <c r="E18" s="44"/>
      <c r="F18" s="44"/>
      <c r="G18" s="41"/>
      <c r="H18" s="41"/>
      <c r="I18" s="41"/>
      <c r="J18" s="41"/>
      <c r="K18" s="41"/>
    </row>
    <row r="19" spans="1:11" ht="18">
      <c r="A19" s="42"/>
      <c r="B19" s="144" t="str">
        <f>LOOKUP(C10,Gesamt!A5:A320,Gesamt!C5:C320)</f>
        <v>Peter</v>
      </c>
      <c r="C19" s="145"/>
      <c r="D19" s="47"/>
      <c r="E19" s="144" t="str">
        <f>LOOKUP(E10,Gesamt!A5:A320,Gesamt!C5:C320)</f>
        <v>Jürgen</v>
      </c>
      <c r="F19" s="145"/>
      <c r="G19" s="100">
        <f>+IF(C10&gt;600,6,IF(C10&gt;500,5,IF(C10&gt;300,3,IF(C10&gt;100,1,0))))</f>
        <v>6</v>
      </c>
      <c r="H19" s="100">
        <f>+IF(C10&lt;300,1,IF(C10&lt;500,3,IF(C10&lt;600,5,IF(C10&lt;800,6,0))))</f>
        <v>0</v>
      </c>
      <c r="I19" s="100">
        <f>+G19+H19</f>
        <v>6</v>
      </c>
      <c r="J19" s="41"/>
      <c r="K19" s="41"/>
    </row>
    <row r="20" spans="1:11" ht="18">
      <c r="A20" s="42"/>
      <c r="B20" s="146" t="str">
        <f>LOOKUP(C10,Gesamt!A5:A320,Gesamt!B5:B320)</f>
        <v>Szabowski</v>
      </c>
      <c r="C20" s="147"/>
      <c r="D20" s="47"/>
      <c r="E20" s="146" t="str">
        <f>LOOKUP(E10,Gesamt!A5:A320,Gesamt!B5:B320)</f>
        <v>Schlösser</v>
      </c>
      <c r="F20" s="147"/>
      <c r="G20" s="100">
        <f>+IF(E10&gt;600,6,IF(E10&gt;500,5,IF(E10&gt;300,3,IF(E10&gt;100,1,0))))</f>
        <v>6</v>
      </c>
      <c r="H20" s="100">
        <f>+IF(E10&lt;300,1,IF(E10&lt;500,3,IF(E10&lt;600,5,IF(E10&lt;800,6,0))))</f>
        <v>0</v>
      </c>
      <c r="I20" s="100">
        <f>+G20+H20</f>
        <v>6</v>
      </c>
      <c r="J20" s="41"/>
      <c r="K20" s="41"/>
    </row>
    <row r="21" spans="1:11" ht="18.75" thickBot="1">
      <c r="A21" s="42"/>
      <c r="B21" s="148" t="str">
        <f>LOOKUP(C10,Gesamt!A5:A320,Gesamt!D5:D320)</f>
        <v>Billerbeck</v>
      </c>
      <c r="C21" s="149"/>
      <c r="D21" s="47"/>
      <c r="E21" s="148" t="str">
        <f>LOOKUP(E10,Gesamt!A5:A320,Gesamt!D5:D320)</f>
        <v>Stromberg</v>
      </c>
      <c r="F21" s="149"/>
      <c r="G21" s="41"/>
      <c r="H21" s="41"/>
      <c r="I21" s="41"/>
      <c r="J21" s="41"/>
      <c r="K21" s="41"/>
    </row>
    <row r="22" spans="1:11" ht="12.75">
      <c r="A22" s="41"/>
      <c r="B22" s="41"/>
      <c r="C22" s="46"/>
      <c r="D22" s="41"/>
      <c r="E22" s="41"/>
      <c r="F22" s="41"/>
      <c r="G22" s="41"/>
      <c r="H22" s="41"/>
      <c r="I22" s="41"/>
      <c r="J22" s="41"/>
      <c r="K22" s="41"/>
    </row>
    <row r="23" spans="1:11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2.75">
      <c r="A24" s="41" t="s">
        <v>77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</row>
  </sheetData>
  <sheetProtection/>
  <mergeCells count="7">
    <mergeCell ref="B2:F2"/>
    <mergeCell ref="B19:C19"/>
    <mergeCell ref="B20:C20"/>
    <mergeCell ref="B21:C21"/>
    <mergeCell ref="E19:F19"/>
    <mergeCell ref="E20:F20"/>
    <mergeCell ref="E21:F21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&amp;C&amp;A</oddHeader>
    <oddFooter>&amp;CSeite &amp;P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5"/>
  <dimension ref="A3:U2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MIN(F8:F17)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51" t="s">
        <v>80</v>
      </c>
      <c r="M6" s="151"/>
      <c r="N6" s="151"/>
      <c r="O6" s="151"/>
      <c r="P6" s="151"/>
      <c r="Q6" s="151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 t="e">
        <f aca="true" t="shared" si="1" ref="A8:A17">IF(R8&gt;0,RANK(S8,S$1:S$65536),0)</f>
        <v>#N/A</v>
      </c>
      <c r="B8" s="122">
        <v>338</v>
      </c>
      <c r="C8" s="2" t="e">
        <f>+VLOOKUP($B8,Gesamt!$A$5:$D$306,2,FALSE)</f>
        <v>#N/A</v>
      </c>
      <c r="D8" s="2" t="e">
        <f>+VLOOKUP($B8,Gesamt!$A$5:$D$306,3,FALSE)</f>
        <v>#N/A</v>
      </c>
      <c r="E8" s="1" t="e">
        <f>+VLOOKUP($B8,Gesamt!$A$5:$D$306,4,FALSE)</f>
        <v>#N/A</v>
      </c>
      <c r="F8" s="10" t="e">
        <f>+VLOOKUP($B8,Gesamt!$A$5:$F$306,5,FALSE)</f>
        <v>#N/A</v>
      </c>
      <c r="G8" s="10" t="e">
        <f>+VLOOKUP($B8,Gesamt!$A$5:$G$306,6,FALSE)</f>
        <v>#N/A</v>
      </c>
      <c r="H8" s="10" t="e">
        <f>+VLOOKUP($B8,Gesamt!$A$5:$H$306,7,FALSE)</f>
        <v>#N/A</v>
      </c>
      <c r="I8" s="10" t="e">
        <f>+VLOOKUP($B8,Gesamt!$A$5:$I$306,8,FALSE)</f>
        <v>#N/A</v>
      </c>
      <c r="J8" s="10" t="e">
        <f>+VLOOKUP($B8,Gesamt!$A$5:$Q$306,9,FALSE)</f>
        <v>#N/A</v>
      </c>
      <c r="K8" s="10" t="e">
        <f>+VLOOKUP($B8,Gesamt!$A$5:$Q$306,10,FALSE)</f>
        <v>#N/A</v>
      </c>
      <c r="L8" s="10" t="e">
        <f>+VLOOKUP($B8,Gesamt!$A$5:$Q$306,11,FALSE)</f>
        <v>#N/A</v>
      </c>
      <c r="M8" s="10" t="e">
        <f>+VLOOKUP($B8,Gesamt!$A$5:$Q$306,12,FALSE)</f>
        <v>#N/A</v>
      </c>
      <c r="N8" s="10" t="e">
        <f>+VLOOKUP($B8,Gesamt!$A$5:$Q$306,13,FALSE)</f>
        <v>#N/A</v>
      </c>
      <c r="O8" s="10" t="e">
        <f>+VLOOKUP($B8,Gesamt!$A$5:$Q$306,14,FALSE)</f>
        <v>#N/A</v>
      </c>
      <c r="P8" s="10" t="e">
        <f>+VLOOKUP($B8,Gesamt!$A$5:$Q$306,15,FALSE)</f>
        <v>#N/A</v>
      </c>
      <c r="Q8" s="10" t="e">
        <f>+VLOOKUP($B8,Gesamt!$A$5:$Q$306,16,FALSE)</f>
        <v>#N/A</v>
      </c>
      <c r="R8" s="10" t="e">
        <f>(F8*$F$4+G8*$G$4+H8*$H$4+I8*$I$4+J8*$J$4+K8*$K$4+L8*$F$4+M8*$G$4+N8*$H$4+O8*$I$4+P8*$J$4+Q8*$J$4)</f>
        <v>#N/A</v>
      </c>
      <c r="S8" s="8" t="e">
        <f aca="true" t="shared" si="2" ref="S8:S17">IF(R8&gt;0,R8*-1,-1000)</f>
        <v>#N/A</v>
      </c>
    </row>
    <row r="9" spans="1:19" ht="12.75">
      <c r="A9" s="1" t="e">
        <f t="shared" si="1"/>
        <v>#N/A</v>
      </c>
      <c r="B9" s="122">
        <v>339</v>
      </c>
      <c r="C9" s="2" t="e">
        <f>+VLOOKUP($B9,Gesamt!$A$5:$D$306,2,FALSE)</f>
        <v>#N/A</v>
      </c>
      <c r="D9" s="2" t="e">
        <f>+VLOOKUP($B9,Gesamt!$A$5:$D$306,3,FALSE)</f>
        <v>#N/A</v>
      </c>
      <c r="E9" s="1" t="e">
        <f>+VLOOKUP($B9,Gesamt!$A$5:$D$306,4,FALSE)</f>
        <v>#N/A</v>
      </c>
      <c r="F9" s="10" t="e">
        <f>+VLOOKUP($B9,Gesamt!$A$5:$F$306,5,FALSE)</f>
        <v>#N/A</v>
      </c>
      <c r="G9" s="10" t="e">
        <f>+VLOOKUP($B9,Gesamt!$A$5:$G$306,6,FALSE)</f>
        <v>#N/A</v>
      </c>
      <c r="H9" s="10" t="e">
        <f>+VLOOKUP($B9,Gesamt!$A$5:$H$306,7,FALSE)</f>
        <v>#N/A</v>
      </c>
      <c r="I9" s="10" t="e">
        <f>+VLOOKUP($B9,Gesamt!$A$5:$I$306,8,FALSE)</f>
        <v>#N/A</v>
      </c>
      <c r="J9" s="10" t="e">
        <f>+VLOOKUP($B9,Gesamt!$A$5:$Q$306,9,FALSE)</f>
        <v>#N/A</v>
      </c>
      <c r="K9" s="10" t="e">
        <f>+VLOOKUP($B9,Gesamt!$A$5:$Q$306,10,FALSE)</f>
        <v>#N/A</v>
      </c>
      <c r="L9" s="10" t="e">
        <f>+VLOOKUP($B9,Gesamt!$A$5:$Q$306,11,FALSE)</f>
        <v>#N/A</v>
      </c>
      <c r="M9" s="10" t="e">
        <f>+VLOOKUP($B9,Gesamt!$A$5:$Q$306,12,FALSE)</f>
        <v>#N/A</v>
      </c>
      <c r="N9" s="10" t="e">
        <f>+VLOOKUP($B9,Gesamt!$A$5:$Q$306,13,FALSE)</f>
        <v>#N/A</v>
      </c>
      <c r="O9" s="10" t="e">
        <f>+VLOOKUP($B9,Gesamt!$A$5:$Q$306,14,FALSE)</f>
        <v>#N/A</v>
      </c>
      <c r="P9" s="10" t="e">
        <f>+VLOOKUP($B9,Gesamt!$A$5:$Q$306,15,FALSE)</f>
        <v>#N/A</v>
      </c>
      <c r="Q9" s="10" t="e">
        <f>+VLOOKUP($B9,Gesamt!$A$5:$Q$306,16,FALSE)</f>
        <v>#N/A</v>
      </c>
      <c r="R9" s="10" t="e">
        <f aca="true" t="shared" si="3" ref="R9:R17">(F9*$F$4+G9*$G$4+H9*$H$4+I9*$I$4+J9*$J$4+K9*$K$4+L9*$F$4+M9*$G$4+N9*$H$4+O9*$I$4+P9*$J$4+Q9*$J$4)</f>
        <v>#N/A</v>
      </c>
      <c r="S9" s="8" t="e">
        <f t="shared" si="2"/>
        <v>#N/A</v>
      </c>
    </row>
    <row r="10" spans="1:19" ht="12.75">
      <c r="A10" s="1" t="e">
        <f t="shared" si="1"/>
        <v>#N/A</v>
      </c>
      <c r="B10" s="122">
        <v>340</v>
      </c>
      <c r="C10" s="2" t="e">
        <f>+VLOOKUP($B10,Gesamt!$A$5:$D$306,2,FALSE)</f>
        <v>#N/A</v>
      </c>
      <c r="D10" s="2" t="e">
        <f>+VLOOKUP($B10,Gesamt!$A$5:$D$306,3,FALSE)</f>
        <v>#N/A</v>
      </c>
      <c r="E10" s="1" t="e">
        <f>+VLOOKUP($B10,Gesamt!$A$5:$D$306,4,FALSE)</f>
        <v>#N/A</v>
      </c>
      <c r="F10" s="10" t="e">
        <f>+VLOOKUP($B10,Gesamt!$A$5:$F$306,5,FALSE)</f>
        <v>#N/A</v>
      </c>
      <c r="G10" s="10" t="e">
        <f>+VLOOKUP($B10,Gesamt!$A$5:$G$306,6,FALSE)</f>
        <v>#N/A</v>
      </c>
      <c r="H10" s="10" t="e">
        <f>+VLOOKUP($B10,Gesamt!$A$5:$H$306,7,FALSE)</f>
        <v>#N/A</v>
      </c>
      <c r="I10" s="10" t="e">
        <f>+VLOOKUP($B10,Gesamt!$A$5:$I$306,8,FALSE)</f>
        <v>#N/A</v>
      </c>
      <c r="J10" s="10" t="e">
        <f>+VLOOKUP($B10,Gesamt!$A$5:$Q$306,9,FALSE)</f>
        <v>#N/A</v>
      </c>
      <c r="K10" s="10" t="e">
        <f>+VLOOKUP($B10,Gesamt!$A$5:$Q$306,10,FALSE)</f>
        <v>#N/A</v>
      </c>
      <c r="L10" s="10" t="e">
        <f>+VLOOKUP($B10,Gesamt!$A$5:$Q$306,11,FALSE)</f>
        <v>#N/A</v>
      </c>
      <c r="M10" s="10" t="e">
        <f>+VLOOKUP($B10,Gesamt!$A$5:$Q$306,12,FALSE)</f>
        <v>#N/A</v>
      </c>
      <c r="N10" s="10" t="e">
        <f>+VLOOKUP($B10,Gesamt!$A$5:$Q$306,13,FALSE)</f>
        <v>#N/A</v>
      </c>
      <c r="O10" s="10" t="e">
        <f>+VLOOKUP($B10,Gesamt!$A$5:$Q$306,14,FALSE)</f>
        <v>#N/A</v>
      </c>
      <c r="P10" s="10" t="e">
        <f>+VLOOKUP($B10,Gesamt!$A$5:$Q$306,15,FALSE)</f>
        <v>#N/A</v>
      </c>
      <c r="Q10" s="10" t="e">
        <f>+VLOOKUP($B10,Gesamt!$A$5:$Q$306,16,FALSE)</f>
        <v>#N/A</v>
      </c>
      <c r="R10" s="10" t="e">
        <f t="shared" si="3"/>
        <v>#N/A</v>
      </c>
      <c r="S10" s="8" t="e">
        <f t="shared" si="2"/>
        <v>#N/A</v>
      </c>
    </row>
    <row r="11" spans="1:19" ht="12.75">
      <c r="A11" s="1" t="e">
        <f t="shared" si="1"/>
        <v>#N/A</v>
      </c>
      <c r="B11" s="122"/>
      <c r="C11" s="2" t="e">
        <f>+VLOOKUP($B11,Gesamt!$A$5:$D$306,2,FALSE)</f>
        <v>#N/A</v>
      </c>
      <c r="D11" s="2" t="e">
        <f>+VLOOKUP($B11,Gesamt!$A$5:$D$306,3,FALSE)</f>
        <v>#N/A</v>
      </c>
      <c r="E11" s="1" t="e">
        <f>+VLOOKUP($B11,Gesamt!$A$5:$D$306,4,FALSE)</f>
        <v>#N/A</v>
      </c>
      <c r="F11" s="10" t="e">
        <f>+VLOOKUP($B11,Gesamt!$A$5:$F$306,5,FALSE)</f>
        <v>#N/A</v>
      </c>
      <c r="G11" s="10" t="e">
        <f>+VLOOKUP($B11,Gesamt!$A$5:$G$306,6,FALSE)</f>
        <v>#N/A</v>
      </c>
      <c r="H11" s="10" t="e">
        <f>+VLOOKUP($B11,Gesamt!$A$5:$H$306,7,FALSE)</f>
        <v>#N/A</v>
      </c>
      <c r="I11" s="10" t="e">
        <f>+VLOOKUP($B11,Gesamt!$A$5:$I$306,8,FALSE)</f>
        <v>#N/A</v>
      </c>
      <c r="J11" s="10" t="e">
        <f>+VLOOKUP($B11,Gesamt!$A$5:$Q$306,9,FALSE)</f>
        <v>#N/A</v>
      </c>
      <c r="K11" s="10" t="e">
        <f>+VLOOKUP($B11,Gesamt!$A$5:$Q$306,10,FALSE)</f>
        <v>#N/A</v>
      </c>
      <c r="L11" s="10" t="e">
        <f>+VLOOKUP($B11,Gesamt!$A$5:$Q$306,11,FALSE)</f>
        <v>#N/A</v>
      </c>
      <c r="M11" s="10" t="e">
        <f>+VLOOKUP($B11,Gesamt!$A$5:$Q$306,12,FALSE)</f>
        <v>#N/A</v>
      </c>
      <c r="N11" s="10" t="e">
        <f>+VLOOKUP($B11,Gesamt!$A$5:$Q$306,13,FALSE)</f>
        <v>#N/A</v>
      </c>
      <c r="O11" s="10" t="e">
        <f>+VLOOKUP($B11,Gesamt!$A$5:$Q$306,14,FALSE)</f>
        <v>#N/A</v>
      </c>
      <c r="P11" s="10" t="e">
        <f>+VLOOKUP($B11,Gesamt!$A$5:$Q$306,15,FALSE)</f>
        <v>#N/A</v>
      </c>
      <c r="Q11" s="10" t="e">
        <f>+VLOOKUP($B11,Gesamt!$A$5:$Q$306,16,FALSE)</f>
        <v>#N/A</v>
      </c>
      <c r="R11" s="10" t="e">
        <f t="shared" si="3"/>
        <v>#N/A</v>
      </c>
      <c r="S11" s="8" t="e">
        <f t="shared" si="2"/>
        <v>#N/A</v>
      </c>
    </row>
    <row r="12" spans="1:19" ht="12.75">
      <c r="A12" s="1" t="e">
        <f t="shared" si="1"/>
        <v>#N/A</v>
      </c>
      <c r="B12" s="122"/>
      <c r="C12" s="2" t="e">
        <f>+VLOOKUP($B12,Gesamt!$A$5:$D$306,2,FALSE)</f>
        <v>#N/A</v>
      </c>
      <c r="D12" s="2" t="e">
        <f>+VLOOKUP($B12,Gesamt!$A$5:$D$306,3,FALSE)</f>
        <v>#N/A</v>
      </c>
      <c r="E12" s="1" t="e">
        <f>+VLOOKUP($B12,Gesamt!$A$5:$D$306,4,FALSE)</f>
        <v>#N/A</v>
      </c>
      <c r="F12" s="10" t="e">
        <f>+VLOOKUP($B12,Gesamt!$A$5:$F$306,5,FALSE)</f>
        <v>#N/A</v>
      </c>
      <c r="G12" s="10" t="e">
        <f>+VLOOKUP($B12,Gesamt!$A$5:$G$306,6,FALSE)</f>
        <v>#N/A</v>
      </c>
      <c r="H12" s="10" t="e">
        <f>+VLOOKUP($B12,Gesamt!$A$5:$H$306,7,FALSE)</f>
        <v>#N/A</v>
      </c>
      <c r="I12" s="10" t="e">
        <f>+VLOOKUP($B12,Gesamt!$A$5:$I$306,8,FALSE)</f>
        <v>#N/A</v>
      </c>
      <c r="J12" s="10" t="e">
        <f>+VLOOKUP($B12,Gesamt!$A$5:$Q$306,9,FALSE)</f>
        <v>#N/A</v>
      </c>
      <c r="K12" s="10" t="e">
        <f>+VLOOKUP($B12,Gesamt!$A$5:$Q$306,10,FALSE)</f>
        <v>#N/A</v>
      </c>
      <c r="L12" s="10" t="e">
        <f>+VLOOKUP($B12,Gesamt!$A$5:$Q$306,11,FALSE)</f>
        <v>#N/A</v>
      </c>
      <c r="M12" s="10" t="e">
        <f>+VLOOKUP($B12,Gesamt!$A$5:$Q$306,12,FALSE)</f>
        <v>#N/A</v>
      </c>
      <c r="N12" s="10" t="e">
        <f>+VLOOKUP($B12,Gesamt!$A$5:$Q$306,13,FALSE)</f>
        <v>#N/A</v>
      </c>
      <c r="O12" s="10" t="e">
        <f>+VLOOKUP($B12,Gesamt!$A$5:$Q$306,14,FALSE)</f>
        <v>#N/A</v>
      </c>
      <c r="P12" s="10" t="e">
        <f>+VLOOKUP($B12,Gesamt!$A$5:$Q$306,15,FALSE)</f>
        <v>#N/A</v>
      </c>
      <c r="Q12" s="10" t="e">
        <f>+VLOOKUP($B12,Gesamt!$A$5:$Q$306,16,FALSE)</f>
        <v>#N/A</v>
      </c>
      <c r="R12" s="10" t="e">
        <f t="shared" si="3"/>
        <v>#N/A</v>
      </c>
      <c r="S12" s="8" t="e">
        <f t="shared" si="2"/>
        <v>#N/A</v>
      </c>
    </row>
    <row r="13" spans="1:19" ht="12.75">
      <c r="A13" s="1" t="e">
        <f t="shared" si="1"/>
        <v>#N/A</v>
      </c>
      <c r="B13" s="122"/>
      <c r="C13" s="2" t="e">
        <f>+VLOOKUP($B13,Gesamt!$A$5:$D$306,2,FALSE)</f>
        <v>#N/A</v>
      </c>
      <c r="D13" s="2" t="e">
        <f>+VLOOKUP($B13,Gesamt!$A$5:$D$306,3,FALSE)</f>
        <v>#N/A</v>
      </c>
      <c r="E13" s="1" t="e">
        <f>+VLOOKUP($B13,Gesamt!$A$5:$D$306,4,FALSE)</f>
        <v>#N/A</v>
      </c>
      <c r="F13" s="10" t="e">
        <f>+VLOOKUP($B13,Gesamt!$A$5:$F$306,5,FALSE)</f>
        <v>#N/A</v>
      </c>
      <c r="G13" s="10" t="e">
        <f>+VLOOKUP($B13,Gesamt!$A$5:$G$306,6,FALSE)</f>
        <v>#N/A</v>
      </c>
      <c r="H13" s="10" t="e">
        <f>+VLOOKUP($B13,Gesamt!$A$5:$H$306,7,FALSE)</f>
        <v>#N/A</v>
      </c>
      <c r="I13" s="10" t="e">
        <f>+VLOOKUP($B13,Gesamt!$A$5:$I$306,8,FALSE)</f>
        <v>#N/A</v>
      </c>
      <c r="J13" s="10" t="e">
        <f>+VLOOKUP($B13,Gesamt!$A$5:$Q$306,9,FALSE)</f>
        <v>#N/A</v>
      </c>
      <c r="K13" s="10" t="e">
        <f>+VLOOKUP($B13,Gesamt!$A$5:$Q$306,10,FALSE)</f>
        <v>#N/A</v>
      </c>
      <c r="L13" s="10" t="e">
        <f>+VLOOKUP($B13,Gesamt!$A$5:$Q$306,11,FALSE)</f>
        <v>#N/A</v>
      </c>
      <c r="M13" s="10" t="e">
        <f>+VLOOKUP($B13,Gesamt!$A$5:$Q$306,12,FALSE)</f>
        <v>#N/A</v>
      </c>
      <c r="N13" s="10" t="e">
        <f>+VLOOKUP($B13,Gesamt!$A$5:$Q$306,13,FALSE)</f>
        <v>#N/A</v>
      </c>
      <c r="O13" s="10" t="e">
        <f>+VLOOKUP($B13,Gesamt!$A$5:$Q$306,14,FALSE)</f>
        <v>#N/A</v>
      </c>
      <c r="P13" s="10" t="e">
        <f>+VLOOKUP($B13,Gesamt!$A$5:$Q$306,15,FALSE)</f>
        <v>#N/A</v>
      </c>
      <c r="Q13" s="10" t="e">
        <f>+VLOOKUP($B13,Gesamt!$A$5:$Q$306,16,FALSE)</f>
        <v>#N/A</v>
      </c>
      <c r="R13" s="10" t="e">
        <f t="shared" si="3"/>
        <v>#N/A</v>
      </c>
      <c r="S13" s="8" t="e">
        <f t="shared" si="2"/>
        <v>#N/A</v>
      </c>
    </row>
    <row r="14" spans="1:19" ht="12.75">
      <c r="A14" s="1" t="e">
        <f t="shared" si="1"/>
        <v>#N/A</v>
      </c>
      <c r="B14" s="122"/>
      <c r="C14" s="2" t="e">
        <f>+VLOOKUP($B14,Gesamt!$A$5:$D$306,2,FALSE)</f>
        <v>#N/A</v>
      </c>
      <c r="D14" s="2" t="e">
        <f>+VLOOKUP($B14,Gesamt!$A$5:$D$306,3,FALSE)</f>
        <v>#N/A</v>
      </c>
      <c r="E14" s="1" t="e">
        <f>+VLOOKUP($B14,Gesamt!$A$5:$D$306,4,FALSE)</f>
        <v>#N/A</v>
      </c>
      <c r="F14" s="10" t="e">
        <f>+VLOOKUP($B14,Gesamt!$A$5:$F$306,5,FALSE)</f>
        <v>#N/A</v>
      </c>
      <c r="G14" s="10" t="e">
        <f>+VLOOKUP($B14,Gesamt!$A$5:$G$306,6,FALSE)</f>
        <v>#N/A</v>
      </c>
      <c r="H14" s="10" t="e">
        <f>+VLOOKUP($B14,Gesamt!$A$5:$H$306,7,FALSE)</f>
        <v>#N/A</v>
      </c>
      <c r="I14" s="10" t="e">
        <f>+VLOOKUP($B14,Gesamt!$A$5:$I$306,8,FALSE)</f>
        <v>#N/A</v>
      </c>
      <c r="J14" s="10" t="e">
        <f>+VLOOKUP($B14,Gesamt!$A$5:$Q$306,9,FALSE)</f>
        <v>#N/A</v>
      </c>
      <c r="K14" s="10" t="e">
        <f>+VLOOKUP($B14,Gesamt!$A$5:$Q$306,10,FALSE)</f>
        <v>#N/A</v>
      </c>
      <c r="L14" s="10" t="e">
        <f>+VLOOKUP($B14,Gesamt!$A$5:$Q$306,11,FALSE)</f>
        <v>#N/A</v>
      </c>
      <c r="M14" s="10" t="e">
        <f>+VLOOKUP($B14,Gesamt!$A$5:$Q$306,12,FALSE)</f>
        <v>#N/A</v>
      </c>
      <c r="N14" s="10" t="e">
        <f>+VLOOKUP($B14,Gesamt!$A$5:$Q$306,13,FALSE)</f>
        <v>#N/A</v>
      </c>
      <c r="O14" s="10" t="e">
        <f>+VLOOKUP($B14,Gesamt!$A$5:$Q$306,14,FALSE)</f>
        <v>#N/A</v>
      </c>
      <c r="P14" s="10" t="e">
        <f>+VLOOKUP($B14,Gesamt!$A$5:$Q$306,15,FALSE)</f>
        <v>#N/A</v>
      </c>
      <c r="Q14" s="10" t="e">
        <f>+VLOOKUP($B14,Gesamt!$A$5:$Q$306,16,FALSE)</f>
        <v>#N/A</v>
      </c>
      <c r="R14" s="10" t="e">
        <f t="shared" si="3"/>
        <v>#N/A</v>
      </c>
      <c r="S14" s="8" t="e">
        <f t="shared" si="2"/>
        <v>#N/A</v>
      </c>
    </row>
    <row r="15" spans="1:19" ht="12.75">
      <c r="A15" s="1" t="e">
        <f t="shared" si="1"/>
        <v>#N/A</v>
      </c>
      <c r="B15" s="122"/>
      <c r="C15" s="2" t="e">
        <f>+VLOOKUP($B15,Gesamt!$A$5:$D$306,2,FALSE)</f>
        <v>#N/A</v>
      </c>
      <c r="D15" s="2" t="e">
        <f>+VLOOKUP($B15,Gesamt!$A$5:$D$306,3,FALSE)</f>
        <v>#N/A</v>
      </c>
      <c r="E15" s="1" t="e">
        <f>+VLOOKUP($B15,Gesamt!$A$5:$D$306,4,FALSE)</f>
        <v>#N/A</v>
      </c>
      <c r="F15" s="10" t="e">
        <f>+VLOOKUP($B15,Gesamt!$A$5:$F$306,5,FALSE)</f>
        <v>#N/A</v>
      </c>
      <c r="G15" s="10" t="e">
        <f>+VLOOKUP($B15,Gesamt!$A$5:$G$306,6,FALSE)</f>
        <v>#N/A</v>
      </c>
      <c r="H15" s="10" t="e">
        <f>+VLOOKUP($B15,Gesamt!$A$5:$H$306,7,FALSE)</f>
        <v>#N/A</v>
      </c>
      <c r="I15" s="10" t="e">
        <f>+VLOOKUP($B15,Gesamt!$A$5:$I$306,8,FALSE)</f>
        <v>#N/A</v>
      </c>
      <c r="J15" s="10" t="e">
        <f>+VLOOKUP($B15,Gesamt!$A$5:$Q$306,9,FALSE)</f>
        <v>#N/A</v>
      </c>
      <c r="K15" s="10" t="e">
        <f>+VLOOKUP($B15,Gesamt!$A$5:$Q$306,10,FALSE)</f>
        <v>#N/A</v>
      </c>
      <c r="L15" s="10" t="e">
        <f>+VLOOKUP($B15,Gesamt!$A$5:$Q$306,11,FALSE)</f>
        <v>#N/A</v>
      </c>
      <c r="M15" s="10" t="e">
        <f>+VLOOKUP($B15,Gesamt!$A$5:$Q$306,12,FALSE)</f>
        <v>#N/A</v>
      </c>
      <c r="N15" s="10" t="e">
        <f>+VLOOKUP($B15,Gesamt!$A$5:$Q$306,13,FALSE)</f>
        <v>#N/A</v>
      </c>
      <c r="O15" s="10" t="e">
        <f>+VLOOKUP($B15,Gesamt!$A$5:$Q$306,14,FALSE)</f>
        <v>#N/A</v>
      </c>
      <c r="P15" s="10" t="e">
        <f>+VLOOKUP($B15,Gesamt!$A$5:$Q$306,15,FALSE)</f>
        <v>#N/A</v>
      </c>
      <c r="Q15" s="10" t="e">
        <f>+VLOOKUP($B15,Gesamt!$A$5:$Q$306,16,FALSE)</f>
        <v>#N/A</v>
      </c>
      <c r="R15" s="10" t="e">
        <f t="shared" si="3"/>
        <v>#N/A</v>
      </c>
      <c r="S15" s="8" t="e">
        <f t="shared" si="2"/>
        <v>#N/A</v>
      </c>
    </row>
    <row r="16" spans="1:19" ht="12.75">
      <c r="A16" s="1" t="e">
        <f t="shared" si="1"/>
        <v>#N/A</v>
      </c>
      <c r="B16" s="122"/>
      <c r="C16" s="2" t="e">
        <f>+VLOOKUP($B16,Gesamt!$A$5:$D$306,2,FALSE)</f>
        <v>#N/A</v>
      </c>
      <c r="D16" s="2" t="e">
        <f>+VLOOKUP($B16,Gesamt!$A$5:$D$306,3,FALSE)</f>
        <v>#N/A</v>
      </c>
      <c r="E16" s="1" t="e">
        <f>+VLOOKUP($B16,Gesamt!$A$5:$D$306,4,FALSE)</f>
        <v>#N/A</v>
      </c>
      <c r="F16" s="10" t="e">
        <f>+VLOOKUP($B16,Gesamt!$A$5:$F$306,5,FALSE)</f>
        <v>#N/A</v>
      </c>
      <c r="G16" s="10" t="e">
        <f>+VLOOKUP($B16,Gesamt!$A$5:$G$306,6,FALSE)</f>
        <v>#N/A</v>
      </c>
      <c r="H16" s="10" t="e">
        <f>+VLOOKUP($B16,Gesamt!$A$5:$H$306,7,FALSE)</f>
        <v>#N/A</v>
      </c>
      <c r="I16" s="10" t="e">
        <f>+VLOOKUP($B16,Gesamt!$A$5:$I$306,8,FALSE)</f>
        <v>#N/A</v>
      </c>
      <c r="J16" s="10" t="e">
        <f>+VLOOKUP($B16,Gesamt!$A$5:$Q$306,9,FALSE)</f>
        <v>#N/A</v>
      </c>
      <c r="K16" s="10" t="e">
        <f>+VLOOKUP($B16,Gesamt!$A$5:$Q$306,10,FALSE)</f>
        <v>#N/A</v>
      </c>
      <c r="L16" s="10" t="e">
        <f>+VLOOKUP($B16,Gesamt!$A$5:$Q$306,11,FALSE)</f>
        <v>#N/A</v>
      </c>
      <c r="M16" s="10" t="e">
        <f>+VLOOKUP($B16,Gesamt!$A$5:$Q$306,12,FALSE)</f>
        <v>#N/A</v>
      </c>
      <c r="N16" s="10" t="e">
        <f>+VLOOKUP($B16,Gesamt!$A$5:$Q$306,13,FALSE)</f>
        <v>#N/A</v>
      </c>
      <c r="O16" s="10" t="e">
        <f>+VLOOKUP($B16,Gesamt!$A$5:$Q$306,14,FALSE)</f>
        <v>#N/A</v>
      </c>
      <c r="P16" s="10" t="e">
        <f>+VLOOKUP($B16,Gesamt!$A$5:$Q$306,15,FALSE)</f>
        <v>#N/A</v>
      </c>
      <c r="Q16" s="10" t="e">
        <f>+VLOOKUP($B16,Gesamt!$A$5:$Q$306,16,FALSE)</f>
        <v>#N/A</v>
      </c>
      <c r="R16" s="10" t="e">
        <f t="shared" si="3"/>
        <v>#N/A</v>
      </c>
      <c r="S16" s="8" t="e">
        <f t="shared" si="2"/>
        <v>#N/A</v>
      </c>
    </row>
    <row r="17" spans="1:19" ht="12.75">
      <c r="A17" s="1" t="e">
        <f t="shared" si="1"/>
        <v>#N/A</v>
      </c>
      <c r="B17" s="122"/>
      <c r="C17" s="2" t="e">
        <f>+VLOOKUP($B17,Gesamt!$A$5:$D$306,2,FALSE)</f>
        <v>#N/A</v>
      </c>
      <c r="D17" s="2" t="e">
        <f>+VLOOKUP($B17,Gesamt!$A$5:$D$306,3,FALSE)</f>
        <v>#N/A</v>
      </c>
      <c r="E17" s="1" t="e">
        <f>+VLOOKUP($B17,Gesamt!$A$5:$D$306,4,FALSE)</f>
        <v>#N/A</v>
      </c>
      <c r="F17" s="10" t="e">
        <f>+VLOOKUP($B17,Gesamt!$A$5:$F$306,5,FALSE)</f>
        <v>#N/A</v>
      </c>
      <c r="G17" s="10" t="e">
        <f>+VLOOKUP($B17,Gesamt!$A$5:$G$306,6,FALSE)</f>
        <v>#N/A</v>
      </c>
      <c r="H17" s="10" t="e">
        <f>+VLOOKUP($B17,Gesamt!$A$5:$H$306,7,FALSE)</f>
        <v>#N/A</v>
      </c>
      <c r="I17" s="10" t="e">
        <f>+VLOOKUP($B17,Gesamt!$A$5:$I$306,8,FALSE)</f>
        <v>#N/A</v>
      </c>
      <c r="J17" s="10" t="e">
        <f>+VLOOKUP($B17,Gesamt!$A$5:$Q$306,9,FALSE)</f>
        <v>#N/A</v>
      </c>
      <c r="K17" s="10" t="e">
        <f>+VLOOKUP($B17,Gesamt!$A$5:$Q$306,10,FALSE)</f>
        <v>#N/A</v>
      </c>
      <c r="L17" s="10" t="e">
        <f>+VLOOKUP($B17,Gesamt!$A$5:$Q$306,11,FALSE)</f>
        <v>#N/A</v>
      </c>
      <c r="M17" s="10" t="e">
        <f>+VLOOKUP($B17,Gesamt!$A$5:$Q$306,12,FALSE)</f>
        <v>#N/A</v>
      </c>
      <c r="N17" s="10" t="e">
        <f>+VLOOKUP($B17,Gesamt!$A$5:$Q$306,13,FALSE)</f>
        <v>#N/A</v>
      </c>
      <c r="O17" s="10" t="e">
        <f>+VLOOKUP($B17,Gesamt!$A$5:$Q$306,14,FALSE)</f>
        <v>#N/A</v>
      </c>
      <c r="P17" s="10" t="e">
        <f>+VLOOKUP($B17,Gesamt!$A$5:$Q$306,15,FALSE)</f>
        <v>#N/A</v>
      </c>
      <c r="Q17" s="10" t="e">
        <f>+VLOOKUP($B17,Gesamt!$A$5:$Q$306,16,FALSE)</f>
        <v>#N/A</v>
      </c>
      <c r="R17" s="10" t="e">
        <f t="shared" si="3"/>
        <v>#N/A</v>
      </c>
      <c r="S17" s="8" t="e">
        <f t="shared" si="2"/>
        <v>#N/A</v>
      </c>
    </row>
    <row r="18" ht="12.75">
      <c r="B18" s="6"/>
    </row>
    <row r="19" ht="12.75">
      <c r="B19" s="6"/>
    </row>
    <row r="20" ht="12.75">
      <c r="B20" s="6"/>
    </row>
  </sheetData>
  <sheetProtection/>
  <mergeCells count="1">
    <mergeCell ref="L6:Q6"/>
  </mergeCells>
  <printOptions/>
  <pageMargins left="0.7" right="0.7" top="0.787401575" bottom="0.7874015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"/>
  <dimension ref="A3:U36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A29" sqref="A29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MIN(F8:F34)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51" t="s">
        <v>80</v>
      </c>
      <c r="M6" s="151"/>
      <c r="N6" s="151"/>
      <c r="O6" s="151"/>
      <c r="P6" s="151"/>
      <c r="Q6" s="151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 t="e">
        <f aca="true" t="shared" si="1" ref="A8:A36">IF(R8&gt;0,RANK(S8,S$1:S$65536),0)</f>
        <v>#N/A</v>
      </c>
      <c r="B8" s="123">
        <v>301</v>
      </c>
      <c r="C8" s="2" t="str">
        <f>+VLOOKUP($B8,Gesamt!$A$5:$D$306,2,FALSE)</f>
        <v>Lampe</v>
      </c>
      <c r="D8" s="2" t="str">
        <f>+VLOOKUP($B8,Gesamt!$A$5:$D$306,3,FALSE)</f>
        <v>Pia</v>
      </c>
      <c r="E8" s="1" t="str">
        <f>+VLOOKUP($B8,Gesamt!$A$5:$D$306,4,FALSE)</f>
        <v>Mettingen</v>
      </c>
      <c r="F8" s="10" t="str">
        <f>+VLOOKUP($B8,Gesamt!$A$5:$F$306,5,FALSE)</f>
        <v>36,52</v>
      </c>
      <c r="G8" s="10" t="str">
        <f>+VLOOKUP($B8,Gesamt!$A$5:$G$306,6,FALSE)</f>
        <v>35,78</v>
      </c>
      <c r="H8" s="10" t="str">
        <f>+VLOOKUP($B8,Gesamt!$A$5:$H$306,7,FALSE)</f>
        <v>35,46</v>
      </c>
      <c r="I8" s="10" t="str">
        <f>+VLOOKUP($B8,Gesamt!$A$5:$I$306,8,FALSE)</f>
        <v>35,31</v>
      </c>
      <c r="J8" s="10" t="str">
        <f>+VLOOKUP($B8,Gesamt!$A$5:$Q$306,9,FALSE)</f>
        <v>35,11</v>
      </c>
      <c r="K8" s="10">
        <f>+VLOOKUP($B8,Gesamt!$A$5:$Q$306,10,FALSE)</f>
        <v>0</v>
      </c>
      <c r="L8" s="10">
        <f>+VLOOKUP($B8,Gesamt!$A$5:$Q$306,11,FALSE)</f>
        <v>0</v>
      </c>
      <c r="M8" s="10">
        <f>+VLOOKUP($B8,Gesamt!$A$5:$Q$306,12,FALSE)</f>
        <v>0</v>
      </c>
      <c r="N8" s="10">
        <f>+VLOOKUP($B8,Gesamt!$A$5:$Q$306,13,FALSE)</f>
        <v>0</v>
      </c>
      <c r="O8" s="10">
        <f>+VLOOKUP($B8,Gesamt!$A$5:$Q$306,14,FALSE)</f>
        <v>0</v>
      </c>
      <c r="P8" s="10">
        <f>+VLOOKUP($B8,Gesamt!$A$5:$Q$306,15,FALSE)</f>
        <v>0</v>
      </c>
      <c r="Q8" s="10">
        <f>+VLOOKUP($B8,Gesamt!$A$5:$Q$306,16,FALSE)</f>
        <v>0</v>
      </c>
      <c r="R8" s="10">
        <f aca="true" t="shared" si="2" ref="R8:R34">(F8*$F$4+G8*$G$4+H8*$H$4+I8*$I$4+J8*$J$4+K8*$K$4+L8*$F$4+M8*$G$4+N8*$H$4+O8*$I$4+P8*$J$4+Q8*$J$4)</f>
        <v>141.66</v>
      </c>
      <c r="S8" s="8">
        <f aca="true" t="shared" si="3" ref="S8:S36">IF(R8&gt;0,R8*-1,-1000)</f>
        <v>-141.66</v>
      </c>
    </row>
    <row r="9" spans="1:19" ht="12.75">
      <c r="A9" s="1">
        <f t="shared" si="1"/>
        <v>0</v>
      </c>
      <c r="B9" s="123">
        <v>302</v>
      </c>
      <c r="C9" s="2" t="str">
        <f>+VLOOKUP($B9,Gesamt!$A$5:$D$306,2,FALSE)</f>
        <v>Gößling</v>
      </c>
      <c r="D9" s="2" t="str">
        <f>+VLOOKUP($B9,Gesamt!$A$5:$D$306,3,FALSE)</f>
        <v>Jule</v>
      </c>
      <c r="E9" s="1" t="str">
        <f>+VLOOKUP($B9,Gesamt!$A$5:$D$306,4,FALSE)</f>
        <v>Mettingen</v>
      </c>
      <c r="F9" s="10">
        <f>+VLOOKUP($B9,Gesamt!$A$5:$F$306,5,FALSE)</f>
        <v>0</v>
      </c>
      <c r="G9" s="10">
        <f>+VLOOKUP($B9,Gesamt!$A$5:$G$306,6,FALSE)</f>
        <v>0</v>
      </c>
      <c r="H9" s="10">
        <f>+VLOOKUP($B9,Gesamt!$A$5:$H$306,7,FALSE)</f>
        <v>0</v>
      </c>
      <c r="I9" s="10">
        <f>+VLOOKUP($B9,Gesamt!$A$5:$I$306,8,FALSE)</f>
        <v>0</v>
      </c>
      <c r="J9" s="10">
        <f>+VLOOKUP($B9,Gesamt!$A$5:$Q$306,9,FALSE)</f>
        <v>0</v>
      </c>
      <c r="K9" s="10">
        <f>+VLOOKUP($B9,Gesamt!$A$5:$Q$306,10,FALSE)</f>
        <v>0</v>
      </c>
      <c r="L9" s="10">
        <f>+VLOOKUP($B9,Gesamt!$A$5:$Q$306,11,FALSE)</f>
        <v>0</v>
      </c>
      <c r="M9" s="10">
        <f>+VLOOKUP($B9,Gesamt!$A$5:$Q$306,12,FALSE)</f>
        <v>0</v>
      </c>
      <c r="N9" s="10">
        <f>+VLOOKUP($B9,Gesamt!$A$5:$Q$306,13,FALSE)</f>
        <v>0</v>
      </c>
      <c r="O9" s="10">
        <f>+VLOOKUP($B9,Gesamt!$A$5:$Q$306,14,FALSE)</f>
        <v>0</v>
      </c>
      <c r="P9" s="10">
        <f>+VLOOKUP($B9,Gesamt!$A$5:$Q$306,15,FALSE)</f>
        <v>0</v>
      </c>
      <c r="Q9" s="10">
        <f>+VLOOKUP($B9,Gesamt!$A$5:$Q$306,16,FALSE)</f>
        <v>0</v>
      </c>
      <c r="R9" s="10">
        <f t="shared" si="2"/>
        <v>0</v>
      </c>
      <c r="S9" s="8">
        <f t="shared" si="3"/>
        <v>-1000</v>
      </c>
    </row>
    <row r="10" spans="1:19" ht="12.75">
      <c r="A10" s="1" t="e">
        <f t="shared" si="1"/>
        <v>#N/A</v>
      </c>
      <c r="B10" s="123">
        <v>304</v>
      </c>
      <c r="C10" s="2" t="str">
        <f>+VLOOKUP($B10,Gesamt!$A$5:$D$306,2,FALSE)</f>
        <v>Kessling</v>
      </c>
      <c r="D10" s="2" t="str">
        <f>+VLOOKUP($B10,Gesamt!$A$5:$D$306,3,FALSE)</f>
        <v>Sophie</v>
      </c>
      <c r="E10" s="1" t="str">
        <f>+VLOOKUP($B10,Gesamt!$A$5:$D$306,4,FALSE)</f>
        <v>Mettingen</v>
      </c>
      <c r="F10" s="10" t="str">
        <f>+VLOOKUP($B10,Gesamt!$A$5:$F$306,5,FALSE)</f>
        <v>36,30</v>
      </c>
      <c r="G10" s="10" t="str">
        <f>+VLOOKUP($B10,Gesamt!$A$5:$G$306,6,FALSE)</f>
        <v>35,64</v>
      </c>
      <c r="H10" s="10" t="str">
        <f>+VLOOKUP($B10,Gesamt!$A$5:$H$306,7,FALSE)</f>
        <v>35,25</v>
      </c>
      <c r="I10" s="10" t="str">
        <f>+VLOOKUP($B10,Gesamt!$A$5:$I$306,8,FALSE)</f>
        <v>35,15</v>
      </c>
      <c r="J10" s="10" t="str">
        <f>+VLOOKUP($B10,Gesamt!$A$5:$Q$306,9,FALSE)</f>
        <v>34,89</v>
      </c>
      <c r="K10" s="10">
        <f>+VLOOKUP($B10,Gesamt!$A$5:$Q$306,10,FALSE)</f>
        <v>0</v>
      </c>
      <c r="L10" s="10">
        <f>+VLOOKUP($B10,Gesamt!$A$5:$Q$306,11,FALSE)</f>
        <v>0</v>
      </c>
      <c r="M10" s="10">
        <f>+VLOOKUP($B10,Gesamt!$A$5:$Q$306,12,FALSE)</f>
        <v>0</v>
      </c>
      <c r="N10" s="10">
        <f>+VLOOKUP($B10,Gesamt!$A$5:$Q$306,13,FALSE)</f>
        <v>0</v>
      </c>
      <c r="O10" s="10">
        <f>+VLOOKUP($B10,Gesamt!$A$5:$Q$306,14,FALSE)</f>
        <v>0</v>
      </c>
      <c r="P10" s="10">
        <f>+VLOOKUP($B10,Gesamt!$A$5:$Q$306,15,FALSE)</f>
        <v>0</v>
      </c>
      <c r="Q10" s="10">
        <f>+VLOOKUP($B10,Gesamt!$A$5:$Q$306,16,FALSE)</f>
        <v>0</v>
      </c>
      <c r="R10" s="10">
        <f t="shared" si="2"/>
        <v>140.93</v>
      </c>
      <c r="S10" s="8">
        <f t="shared" si="3"/>
        <v>-140.93</v>
      </c>
    </row>
    <row r="11" spans="1:19" ht="12.75">
      <c r="A11" s="1">
        <f t="shared" si="1"/>
        <v>0</v>
      </c>
      <c r="B11" s="123">
        <v>305</v>
      </c>
      <c r="C11" s="2" t="str">
        <f>+VLOOKUP($B11,Gesamt!$A$5:$D$306,2,FALSE)</f>
        <v>Zaruba</v>
      </c>
      <c r="D11" s="2" t="str">
        <f>+VLOOKUP($B11,Gesamt!$A$5:$D$306,3,FALSE)</f>
        <v>Max</v>
      </c>
      <c r="E11" s="1" t="str">
        <f>+VLOOKUP($B11,Gesamt!$A$5:$D$306,4,FALSE)</f>
        <v>Mettingen</v>
      </c>
      <c r="F11" s="10">
        <f>+VLOOKUP($B11,Gesamt!$A$5:$F$306,5,FALSE)</f>
        <v>0</v>
      </c>
      <c r="G11" s="10">
        <f>+VLOOKUP($B11,Gesamt!$A$5:$G$306,6,FALSE)</f>
        <v>0</v>
      </c>
      <c r="H11" s="10">
        <f>+VLOOKUP($B11,Gesamt!$A$5:$H$306,7,FALSE)</f>
        <v>0</v>
      </c>
      <c r="I11" s="10">
        <f>+VLOOKUP($B11,Gesamt!$A$5:$I$306,8,FALSE)</f>
        <v>0</v>
      </c>
      <c r="J11" s="10">
        <f>+VLOOKUP($B11,Gesamt!$A$5:$Q$306,9,FALSE)</f>
        <v>0</v>
      </c>
      <c r="K11" s="10">
        <f>+VLOOKUP($B11,Gesamt!$A$5:$Q$306,10,FALSE)</f>
        <v>0</v>
      </c>
      <c r="L11" s="10">
        <f>+VLOOKUP($B11,Gesamt!$A$5:$Q$306,11,FALSE)</f>
        <v>0</v>
      </c>
      <c r="M11" s="10">
        <f>+VLOOKUP($B11,Gesamt!$A$5:$Q$306,12,FALSE)</f>
        <v>0</v>
      </c>
      <c r="N11" s="10">
        <f>+VLOOKUP($B11,Gesamt!$A$5:$Q$306,13,FALSE)</f>
        <v>0</v>
      </c>
      <c r="O11" s="10">
        <f>+VLOOKUP($B11,Gesamt!$A$5:$Q$306,14,FALSE)</f>
        <v>0</v>
      </c>
      <c r="P11" s="10">
        <f>+VLOOKUP($B11,Gesamt!$A$5:$Q$306,15,FALSE)</f>
        <v>0</v>
      </c>
      <c r="Q11" s="10">
        <f>+VLOOKUP($B11,Gesamt!$A$5:$Q$306,16,FALSE)</f>
        <v>0</v>
      </c>
      <c r="R11" s="10">
        <f t="shared" si="2"/>
        <v>0</v>
      </c>
      <c r="S11" s="8">
        <f t="shared" si="3"/>
        <v>-1000</v>
      </c>
    </row>
    <row r="12" spans="1:19" ht="12.75">
      <c r="A12" s="1">
        <f t="shared" si="1"/>
        <v>0</v>
      </c>
      <c r="B12" s="123">
        <v>306</v>
      </c>
      <c r="C12" s="2" t="str">
        <f>+VLOOKUP($B12,Gesamt!$A$5:$D$306,2,FALSE)</f>
        <v>Lutterbach</v>
      </c>
      <c r="D12" s="2" t="str">
        <f>+VLOOKUP($B12,Gesamt!$A$5:$D$306,3,FALSE)</f>
        <v>Roman</v>
      </c>
      <c r="E12" s="1" t="str">
        <f>+VLOOKUP($B12,Gesamt!$A$5:$D$306,4,FALSE)</f>
        <v>Simmerath</v>
      </c>
      <c r="F12" s="10">
        <f>+VLOOKUP($B12,Gesamt!$A$5:$F$306,5,FALSE)</f>
        <v>0</v>
      </c>
      <c r="G12" s="10">
        <f>+VLOOKUP($B12,Gesamt!$A$5:$G$306,6,FALSE)</f>
        <v>0</v>
      </c>
      <c r="H12" s="10">
        <f>+VLOOKUP($B12,Gesamt!$A$5:$H$306,7,FALSE)</f>
        <v>0</v>
      </c>
      <c r="I12" s="10">
        <f>+VLOOKUP($B12,Gesamt!$A$5:$I$306,8,FALSE)</f>
        <v>0</v>
      </c>
      <c r="J12" s="10">
        <f>+VLOOKUP($B12,Gesamt!$A$5:$Q$306,9,FALSE)</f>
        <v>0</v>
      </c>
      <c r="K12" s="10">
        <f>+VLOOKUP($B12,Gesamt!$A$5:$Q$306,10,FALSE)</f>
        <v>0</v>
      </c>
      <c r="L12" s="10">
        <f>+VLOOKUP($B12,Gesamt!$A$5:$Q$306,11,FALSE)</f>
        <v>0</v>
      </c>
      <c r="M12" s="10">
        <f>+VLOOKUP($B12,Gesamt!$A$5:$Q$306,12,FALSE)</f>
        <v>0</v>
      </c>
      <c r="N12" s="10">
        <f>+VLOOKUP($B12,Gesamt!$A$5:$Q$306,13,FALSE)</f>
        <v>0</v>
      </c>
      <c r="O12" s="10">
        <f>+VLOOKUP($B12,Gesamt!$A$5:$Q$306,14,FALSE)</f>
        <v>0</v>
      </c>
      <c r="P12" s="10">
        <f>+VLOOKUP($B12,Gesamt!$A$5:$Q$306,15,FALSE)</f>
        <v>0</v>
      </c>
      <c r="Q12" s="10">
        <f>+VLOOKUP($B12,Gesamt!$A$5:$Q$306,16,FALSE)</f>
        <v>0</v>
      </c>
      <c r="R12" s="10">
        <f t="shared" si="2"/>
        <v>0</v>
      </c>
      <c r="S12" s="8">
        <f t="shared" si="3"/>
        <v>-1000</v>
      </c>
    </row>
    <row r="13" spans="1:19" ht="12.75">
      <c r="A13" s="1">
        <f t="shared" si="1"/>
        <v>0</v>
      </c>
      <c r="B13" s="123">
        <v>307</v>
      </c>
      <c r="C13" s="2" t="str">
        <f>+VLOOKUP($B13,Gesamt!$A$5:$D$306,2,FALSE)</f>
        <v>Meyer</v>
      </c>
      <c r="D13" s="2" t="str">
        <f>+VLOOKUP($B13,Gesamt!$A$5:$D$306,3,FALSE)</f>
        <v>Henry</v>
      </c>
      <c r="E13" s="1" t="str">
        <f>+VLOOKUP($B13,Gesamt!$A$5:$D$306,4,FALSE)</f>
        <v>Mettingen</v>
      </c>
      <c r="F13" s="10" t="str">
        <f>+VLOOKUP($B13,Gesamt!$A$5:$F$306,5,FALSE)</f>
        <v>36,09</v>
      </c>
      <c r="G13" s="10">
        <f>+VLOOKUP($B13,Gesamt!$A$5:$G$306,6,FALSE)</f>
        <v>0</v>
      </c>
      <c r="H13" s="10">
        <f>+VLOOKUP($B13,Gesamt!$A$5:$H$306,7,FALSE)</f>
        <v>0</v>
      </c>
      <c r="I13" s="10">
        <f>+VLOOKUP($B13,Gesamt!$A$5:$I$306,8,FALSE)</f>
        <v>0</v>
      </c>
      <c r="J13" s="10">
        <f>+VLOOKUP($B13,Gesamt!$A$5:$Q$306,9,FALSE)</f>
        <v>0</v>
      </c>
      <c r="K13" s="10">
        <f>+VLOOKUP($B13,Gesamt!$A$5:$Q$306,10,FALSE)</f>
        <v>0</v>
      </c>
      <c r="L13" s="10">
        <f>+VLOOKUP($B13,Gesamt!$A$5:$Q$306,11,FALSE)</f>
        <v>0</v>
      </c>
      <c r="M13" s="10">
        <f>+VLOOKUP($B13,Gesamt!$A$5:$Q$306,12,FALSE)</f>
        <v>0</v>
      </c>
      <c r="N13" s="10">
        <f>+VLOOKUP($B13,Gesamt!$A$5:$Q$306,13,FALSE)</f>
        <v>0</v>
      </c>
      <c r="O13" s="10">
        <f>+VLOOKUP($B13,Gesamt!$A$5:$Q$306,14,FALSE)</f>
        <v>0</v>
      </c>
      <c r="P13" s="10">
        <f>+VLOOKUP($B13,Gesamt!$A$5:$Q$306,15,FALSE)</f>
        <v>0</v>
      </c>
      <c r="Q13" s="10">
        <f>+VLOOKUP($B13,Gesamt!$A$5:$Q$306,16,FALSE)</f>
        <v>0</v>
      </c>
      <c r="R13" s="10">
        <f t="shared" si="2"/>
        <v>0</v>
      </c>
      <c r="S13" s="8">
        <f t="shared" si="3"/>
        <v>-1000</v>
      </c>
    </row>
    <row r="14" spans="1:19" ht="12.75">
      <c r="A14" s="1">
        <f t="shared" si="1"/>
        <v>0</v>
      </c>
      <c r="B14" s="123">
        <v>308</v>
      </c>
      <c r="C14" s="2" t="str">
        <f>+VLOOKUP($B14,Gesamt!$A$5:$D$306,2,FALSE)</f>
        <v>Becker</v>
      </c>
      <c r="D14" s="2" t="str">
        <f>+VLOOKUP($B14,Gesamt!$A$5:$D$306,3,FALSE)</f>
        <v>Robin</v>
      </c>
      <c r="E14" s="1" t="str">
        <f>+VLOOKUP($B14,Gesamt!$A$5:$D$306,4,FALSE)</f>
        <v>Bergkamen</v>
      </c>
      <c r="F14" s="10">
        <f>+VLOOKUP($B14,Gesamt!$A$5:$F$306,5,FALSE)</f>
        <v>0</v>
      </c>
      <c r="G14" s="10">
        <f>+VLOOKUP($B14,Gesamt!$A$5:$G$306,6,FALSE)</f>
        <v>0</v>
      </c>
      <c r="H14" s="10">
        <f>+VLOOKUP($B14,Gesamt!$A$5:$H$306,7,FALSE)</f>
        <v>0</v>
      </c>
      <c r="I14" s="10">
        <f>+VLOOKUP($B14,Gesamt!$A$5:$I$306,8,FALSE)</f>
        <v>0</v>
      </c>
      <c r="J14" s="10">
        <f>+VLOOKUP($B14,Gesamt!$A$5:$Q$306,9,FALSE)</f>
        <v>0</v>
      </c>
      <c r="K14" s="10">
        <f>+VLOOKUP($B14,Gesamt!$A$5:$Q$306,10,FALSE)</f>
        <v>0</v>
      </c>
      <c r="L14" s="10">
        <f>+VLOOKUP($B14,Gesamt!$A$5:$Q$306,11,FALSE)</f>
        <v>0</v>
      </c>
      <c r="M14" s="10">
        <f>+VLOOKUP($B14,Gesamt!$A$5:$Q$306,12,FALSE)</f>
        <v>0</v>
      </c>
      <c r="N14" s="10">
        <f>+VLOOKUP($B14,Gesamt!$A$5:$Q$306,13,FALSE)</f>
        <v>0</v>
      </c>
      <c r="O14" s="10">
        <f>+VLOOKUP($B14,Gesamt!$A$5:$Q$306,14,FALSE)</f>
        <v>0</v>
      </c>
      <c r="P14" s="10">
        <f>+VLOOKUP($B14,Gesamt!$A$5:$Q$306,15,FALSE)</f>
        <v>0</v>
      </c>
      <c r="Q14" s="10">
        <f>+VLOOKUP($B14,Gesamt!$A$5:$Q$306,16,FALSE)</f>
        <v>0</v>
      </c>
      <c r="R14" s="10">
        <f t="shared" si="2"/>
        <v>0</v>
      </c>
      <c r="S14" s="8">
        <f t="shared" si="3"/>
        <v>-1000</v>
      </c>
    </row>
    <row r="15" spans="1:19" ht="12.75">
      <c r="A15" s="1">
        <f t="shared" si="1"/>
        <v>0</v>
      </c>
      <c r="B15" s="123">
        <v>309</v>
      </c>
      <c r="C15" s="2" t="str">
        <f>+VLOOKUP($B15,Gesamt!$A$5:$D$306,2,FALSE)</f>
        <v>Lutterbach</v>
      </c>
      <c r="D15" s="2" t="str">
        <f>+VLOOKUP($B15,Gesamt!$A$5:$D$306,3,FALSE)</f>
        <v>Eric</v>
      </c>
      <c r="E15" s="1" t="str">
        <f>+VLOOKUP($B15,Gesamt!$A$5:$D$306,4,FALSE)</f>
        <v>Simmerath</v>
      </c>
      <c r="F15" s="10">
        <f>+VLOOKUP($B15,Gesamt!$A$5:$F$306,5,FALSE)</f>
        <v>0</v>
      </c>
      <c r="G15" s="10">
        <f>+VLOOKUP($B15,Gesamt!$A$5:$G$306,6,FALSE)</f>
        <v>0</v>
      </c>
      <c r="H15" s="10">
        <f>+VLOOKUP($B15,Gesamt!$A$5:$H$306,7,FALSE)</f>
        <v>0</v>
      </c>
      <c r="I15" s="10">
        <f>+VLOOKUP($B15,Gesamt!$A$5:$I$306,8,FALSE)</f>
        <v>0</v>
      </c>
      <c r="J15" s="10">
        <f>+VLOOKUP($B15,Gesamt!$A$5:$Q$306,9,FALSE)</f>
        <v>0</v>
      </c>
      <c r="K15" s="10">
        <f>+VLOOKUP($B15,Gesamt!$A$5:$Q$306,10,FALSE)</f>
        <v>0</v>
      </c>
      <c r="L15" s="10">
        <f>+VLOOKUP($B15,Gesamt!$A$5:$Q$306,11,FALSE)</f>
        <v>0</v>
      </c>
      <c r="M15" s="10">
        <f>+VLOOKUP($B15,Gesamt!$A$5:$Q$306,12,FALSE)</f>
        <v>0</v>
      </c>
      <c r="N15" s="10">
        <f>+VLOOKUP($B15,Gesamt!$A$5:$Q$306,13,FALSE)</f>
        <v>0</v>
      </c>
      <c r="O15" s="10">
        <f>+VLOOKUP($B15,Gesamt!$A$5:$Q$306,14,FALSE)</f>
        <v>0</v>
      </c>
      <c r="P15" s="10">
        <f>+VLOOKUP($B15,Gesamt!$A$5:$Q$306,15,FALSE)</f>
        <v>0</v>
      </c>
      <c r="Q15" s="10">
        <f>+VLOOKUP($B15,Gesamt!$A$5:$Q$306,16,FALSE)</f>
        <v>0</v>
      </c>
      <c r="R15" s="10">
        <f t="shared" si="2"/>
        <v>0</v>
      </c>
      <c r="S15" s="8">
        <f t="shared" si="3"/>
        <v>-1000</v>
      </c>
    </row>
    <row r="16" spans="1:19" ht="12.75">
      <c r="A16" s="1" t="e">
        <f t="shared" si="1"/>
        <v>#N/A</v>
      </c>
      <c r="B16" s="123">
        <v>310</v>
      </c>
      <c r="C16" s="2" t="str">
        <f>+VLOOKUP($B16,Gesamt!$A$5:$D$306,2,FALSE)</f>
        <v>Ricker</v>
      </c>
      <c r="D16" s="2" t="str">
        <f>+VLOOKUP($B16,Gesamt!$A$5:$D$306,3,FALSE)</f>
        <v>Sarah</v>
      </c>
      <c r="E16" s="1" t="str">
        <f>+VLOOKUP($B16,Gesamt!$A$5:$D$306,4,FALSE)</f>
        <v>Billerbeck</v>
      </c>
      <c r="F16" s="10" t="str">
        <f>+VLOOKUP($B16,Gesamt!$A$5:$F$306,5,FALSE)</f>
        <v>36,30</v>
      </c>
      <c r="G16" s="10" t="str">
        <f>+VLOOKUP($B16,Gesamt!$A$5:$G$306,6,FALSE)</f>
        <v>36,28</v>
      </c>
      <c r="H16" s="10" t="str">
        <f>+VLOOKUP($B16,Gesamt!$A$5:$H$306,7,FALSE)</f>
        <v>35,61</v>
      </c>
      <c r="I16" s="10" t="str">
        <f>+VLOOKUP($B16,Gesamt!$A$5:$I$306,8,FALSE)</f>
        <v>35,69</v>
      </c>
      <c r="J16" s="10" t="str">
        <f>+VLOOKUP($B16,Gesamt!$A$5:$Q$306,9,FALSE)</f>
        <v>35,45</v>
      </c>
      <c r="K16" s="10">
        <f>+VLOOKUP($B16,Gesamt!$A$5:$Q$306,10,FALSE)</f>
        <v>0</v>
      </c>
      <c r="L16" s="10">
        <f>+VLOOKUP($B16,Gesamt!$A$5:$Q$306,11,FALSE)</f>
        <v>0</v>
      </c>
      <c r="M16" s="10">
        <f>+VLOOKUP($B16,Gesamt!$A$5:$Q$306,12,FALSE)</f>
        <v>0</v>
      </c>
      <c r="N16" s="10">
        <f>+VLOOKUP($B16,Gesamt!$A$5:$Q$306,13,FALSE)</f>
        <v>0</v>
      </c>
      <c r="O16" s="10">
        <f>+VLOOKUP($B16,Gesamt!$A$5:$Q$306,14,FALSE)</f>
        <v>0</v>
      </c>
      <c r="P16" s="10">
        <f>+VLOOKUP($B16,Gesamt!$A$5:$Q$306,15,FALSE)</f>
        <v>0</v>
      </c>
      <c r="Q16" s="10">
        <f>+VLOOKUP($B16,Gesamt!$A$5:$Q$306,16,FALSE)</f>
        <v>0</v>
      </c>
      <c r="R16" s="10">
        <f t="shared" si="2"/>
        <v>143.03</v>
      </c>
      <c r="S16" s="8">
        <f t="shared" si="3"/>
        <v>-143.03</v>
      </c>
    </row>
    <row r="17" spans="1:19" ht="12.75">
      <c r="A17" s="1" t="e">
        <f t="shared" si="1"/>
        <v>#N/A</v>
      </c>
      <c r="B17" s="123">
        <v>312</v>
      </c>
      <c r="C17" s="2" t="str">
        <f>+VLOOKUP($B17,Gesamt!$A$5:$D$306,2,FALSE)</f>
        <v>Neuhaus</v>
      </c>
      <c r="D17" s="2" t="str">
        <f>+VLOOKUP($B17,Gesamt!$A$5:$D$306,3,FALSE)</f>
        <v>Robin</v>
      </c>
      <c r="E17" s="1" t="str">
        <f>+VLOOKUP($B17,Gesamt!$A$5:$D$306,4,FALSE)</f>
        <v>Mettingen</v>
      </c>
      <c r="F17" s="10" t="str">
        <f>+VLOOKUP($B17,Gesamt!$A$5:$F$306,5,FALSE)</f>
        <v>35,91</v>
      </c>
      <c r="G17" s="10" t="str">
        <f>+VLOOKUP($B17,Gesamt!$A$5:$G$306,6,FALSE)</f>
        <v>35,69</v>
      </c>
      <c r="H17" s="10" t="str">
        <f>+VLOOKUP($B17,Gesamt!$A$5:$H$306,7,FALSE)</f>
        <v>35,16</v>
      </c>
      <c r="I17" s="10" t="str">
        <f>+VLOOKUP($B17,Gesamt!$A$5:$I$306,8,FALSE)</f>
        <v>35,01</v>
      </c>
      <c r="J17" s="10" t="str">
        <f>+VLOOKUP($B17,Gesamt!$A$5:$Q$306,9,FALSE)</f>
        <v>34,59</v>
      </c>
      <c r="K17" s="10">
        <f>+VLOOKUP($B17,Gesamt!$A$5:$Q$306,10,FALSE)</f>
        <v>0</v>
      </c>
      <c r="L17" s="10">
        <f>+VLOOKUP($B17,Gesamt!$A$5:$Q$306,11,FALSE)</f>
        <v>0</v>
      </c>
      <c r="M17" s="10">
        <f>+VLOOKUP($B17,Gesamt!$A$5:$Q$306,12,FALSE)</f>
        <v>0</v>
      </c>
      <c r="N17" s="10">
        <f>+VLOOKUP($B17,Gesamt!$A$5:$Q$306,13,FALSE)</f>
        <v>0</v>
      </c>
      <c r="O17" s="10">
        <f>+VLOOKUP($B17,Gesamt!$A$5:$Q$306,14,FALSE)</f>
        <v>0</v>
      </c>
      <c r="P17" s="10">
        <f>+VLOOKUP($B17,Gesamt!$A$5:$Q$306,15,FALSE)</f>
        <v>0</v>
      </c>
      <c r="Q17" s="10">
        <f>+VLOOKUP($B17,Gesamt!$A$5:$Q$306,16,FALSE)</f>
        <v>0</v>
      </c>
      <c r="R17" s="10">
        <f t="shared" si="2"/>
        <v>140.45</v>
      </c>
      <c r="S17" s="8">
        <f t="shared" si="3"/>
        <v>-140.45</v>
      </c>
    </row>
    <row r="18" spans="1:19" ht="12.75">
      <c r="A18" s="1" t="e">
        <f t="shared" si="1"/>
        <v>#N/A</v>
      </c>
      <c r="B18" s="123">
        <v>313</v>
      </c>
      <c r="C18" s="2" t="str">
        <f>+VLOOKUP($B18,Gesamt!$A$5:$D$306,2,FALSE)</f>
        <v>Meyer</v>
      </c>
      <c r="D18" s="2" t="str">
        <f>+VLOOKUP($B18,Gesamt!$A$5:$D$306,3,FALSE)</f>
        <v>Johann</v>
      </c>
      <c r="E18" s="1" t="str">
        <f>+VLOOKUP($B18,Gesamt!$A$5:$D$306,4,FALSE)</f>
        <v>Mettingen</v>
      </c>
      <c r="F18" s="10" t="str">
        <f>+VLOOKUP($B18,Gesamt!$A$5:$F$306,5,FALSE)</f>
        <v>36,22</v>
      </c>
      <c r="G18" s="10" t="str">
        <f>+VLOOKUP($B18,Gesamt!$A$5:$G$306,6,FALSE)</f>
        <v>35,97</v>
      </c>
      <c r="H18" s="10" t="str">
        <f>+VLOOKUP($B18,Gesamt!$A$5:$H$306,7,FALSE)</f>
        <v>35,40</v>
      </c>
      <c r="I18" s="10" t="str">
        <f>+VLOOKUP($B18,Gesamt!$A$5:$I$306,8,FALSE)</f>
        <v>35,35</v>
      </c>
      <c r="J18" s="10" t="str">
        <f>+VLOOKUP($B18,Gesamt!$A$5:$Q$306,9,FALSE)</f>
        <v>35,02</v>
      </c>
      <c r="K18" s="10">
        <f>+VLOOKUP($B18,Gesamt!$A$5:$Q$306,10,FALSE)</f>
        <v>0</v>
      </c>
      <c r="L18" s="10">
        <f>+VLOOKUP($B18,Gesamt!$A$5:$Q$306,11,FALSE)</f>
        <v>0</v>
      </c>
      <c r="M18" s="10">
        <f>+VLOOKUP($B18,Gesamt!$A$5:$Q$306,12,FALSE)</f>
        <v>0</v>
      </c>
      <c r="N18" s="10">
        <f>+VLOOKUP($B18,Gesamt!$A$5:$Q$306,13,FALSE)</f>
        <v>0</v>
      </c>
      <c r="O18" s="10">
        <f>+VLOOKUP($B18,Gesamt!$A$5:$Q$306,14,FALSE)</f>
        <v>0</v>
      </c>
      <c r="P18" s="10">
        <f>+VLOOKUP($B18,Gesamt!$A$5:$Q$306,15,FALSE)</f>
        <v>0</v>
      </c>
      <c r="Q18" s="10">
        <f>+VLOOKUP($B18,Gesamt!$A$5:$Q$306,16,FALSE)</f>
        <v>0</v>
      </c>
      <c r="R18" s="10">
        <f t="shared" si="2"/>
        <v>141.74</v>
      </c>
      <c r="S18" s="8">
        <f t="shared" si="3"/>
        <v>-141.74</v>
      </c>
    </row>
    <row r="19" spans="1:19" ht="12.75">
      <c r="A19" s="1">
        <f t="shared" si="1"/>
        <v>0</v>
      </c>
      <c r="B19" s="123">
        <v>314</v>
      </c>
      <c r="C19" s="2" t="str">
        <f>+VLOOKUP($B19,Gesamt!$A$5:$D$306,2,FALSE)</f>
        <v>Wetter</v>
      </c>
      <c r="D19" s="2" t="str">
        <f>+VLOOKUP($B19,Gesamt!$A$5:$D$306,3,FALSE)</f>
        <v>Stefanie</v>
      </c>
      <c r="E19" s="1" t="str">
        <f>+VLOOKUP($B19,Gesamt!$A$5:$D$306,4,FALSE)</f>
        <v>Billerbeck</v>
      </c>
      <c r="F19" s="10">
        <f>+VLOOKUP($B19,Gesamt!$A$5:$F$306,5,FALSE)</f>
        <v>0</v>
      </c>
      <c r="G19" s="10">
        <f>+VLOOKUP($B19,Gesamt!$A$5:$G$306,6,FALSE)</f>
        <v>0</v>
      </c>
      <c r="H19" s="10">
        <f>+VLOOKUP($B19,Gesamt!$A$5:$H$306,7,FALSE)</f>
        <v>0</v>
      </c>
      <c r="I19" s="10">
        <f>+VLOOKUP($B19,Gesamt!$A$5:$I$306,8,FALSE)</f>
        <v>0</v>
      </c>
      <c r="J19" s="10">
        <f>+VLOOKUP($B19,Gesamt!$A$5:$Q$306,9,FALSE)</f>
        <v>0</v>
      </c>
      <c r="K19" s="10">
        <f>+VLOOKUP($B19,Gesamt!$A$5:$Q$306,10,FALSE)</f>
        <v>0</v>
      </c>
      <c r="L19" s="10">
        <f>+VLOOKUP($B19,Gesamt!$A$5:$Q$306,11,FALSE)</f>
        <v>0</v>
      </c>
      <c r="M19" s="10">
        <f>+VLOOKUP($B19,Gesamt!$A$5:$Q$306,12,FALSE)</f>
        <v>0</v>
      </c>
      <c r="N19" s="10">
        <f>+VLOOKUP($B19,Gesamt!$A$5:$Q$306,13,FALSE)</f>
        <v>0</v>
      </c>
      <c r="O19" s="10">
        <f>+VLOOKUP($B19,Gesamt!$A$5:$Q$306,14,FALSE)</f>
        <v>0</v>
      </c>
      <c r="P19" s="10">
        <f>+VLOOKUP($B19,Gesamt!$A$5:$Q$306,15,FALSE)</f>
        <v>0</v>
      </c>
      <c r="Q19" s="10">
        <f>+VLOOKUP($B19,Gesamt!$A$5:$Q$306,16,FALSE)</f>
        <v>0</v>
      </c>
      <c r="R19" s="10">
        <f t="shared" si="2"/>
        <v>0</v>
      </c>
      <c r="S19" s="8">
        <f t="shared" si="3"/>
        <v>-1000</v>
      </c>
    </row>
    <row r="20" spans="1:19" ht="12.75">
      <c r="A20" s="1" t="e">
        <f t="shared" si="1"/>
        <v>#N/A</v>
      </c>
      <c r="B20" s="123">
        <v>315</v>
      </c>
      <c r="C20" s="2" t="str">
        <f>+VLOOKUP($B20,Gesamt!$A$5:$D$306,2,FALSE)</f>
        <v>Steinberg</v>
      </c>
      <c r="D20" s="2" t="str">
        <f>+VLOOKUP($B20,Gesamt!$A$5:$D$306,3,FALSE)</f>
        <v>Kimberly</v>
      </c>
      <c r="E20" s="1" t="str">
        <f>+VLOOKUP($B20,Gesamt!$A$5:$D$306,4,FALSE)</f>
        <v>Billerbeck</v>
      </c>
      <c r="F20" s="10" t="str">
        <f>+VLOOKUP($B20,Gesamt!$A$5:$F$306,5,FALSE)</f>
        <v>36,18</v>
      </c>
      <c r="G20" s="10" t="str">
        <f>+VLOOKUP($B20,Gesamt!$A$5:$G$306,6,FALSE)</f>
        <v>36,09</v>
      </c>
      <c r="H20" s="10" t="str">
        <f>+VLOOKUP($B20,Gesamt!$A$5:$H$306,7,FALSE)</f>
        <v>35,25</v>
      </c>
      <c r="I20" s="10" t="str">
        <f>+VLOOKUP($B20,Gesamt!$A$5:$I$306,8,FALSE)</f>
        <v>35,84</v>
      </c>
      <c r="J20" s="10" t="str">
        <f>+VLOOKUP($B20,Gesamt!$A$5:$Q$306,9,FALSE)</f>
        <v>35,33</v>
      </c>
      <c r="K20" s="10">
        <f>+VLOOKUP($B20,Gesamt!$A$5:$Q$306,10,FALSE)</f>
        <v>0</v>
      </c>
      <c r="L20" s="10">
        <f>+VLOOKUP($B20,Gesamt!$A$5:$Q$306,11,FALSE)</f>
        <v>0</v>
      </c>
      <c r="M20" s="10">
        <f>+VLOOKUP($B20,Gesamt!$A$5:$Q$306,12,FALSE)</f>
        <v>0</v>
      </c>
      <c r="N20" s="10">
        <f>+VLOOKUP($B20,Gesamt!$A$5:$Q$306,13,FALSE)</f>
        <v>0</v>
      </c>
      <c r="O20" s="10">
        <f>+VLOOKUP($B20,Gesamt!$A$5:$Q$306,14,FALSE)</f>
        <v>0</v>
      </c>
      <c r="P20" s="10">
        <f>+VLOOKUP($B20,Gesamt!$A$5:$Q$306,15,FALSE)</f>
        <v>0</v>
      </c>
      <c r="Q20" s="10">
        <f>+VLOOKUP($B20,Gesamt!$A$5:$Q$306,16,FALSE)</f>
        <v>0</v>
      </c>
      <c r="R20" s="10">
        <f t="shared" si="2"/>
        <v>142.51</v>
      </c>
      <c r="S20" s="8">
        <f t="shared" si="3"/>
        <v>-142.51</v>
      </c>
    </row>
    <row r="21" spans="1:19" ht="12.75">
      <c r="A21" s="1">
        <f t="shared" si="1"/>
        <v>0</v>
      </c>
      <c r="B21" s="123">
        <v>319</v>
      </c>
      <c r="C21" s="2" t="str">
        <f>+VLOOKUP($B21,Gesamt!$A$5:$D$306,2,FALSE)</f>
        <v>Sonneborn</v>
      </c>
      <c r="D21" s="2" t="str">
        <f>+VLOOKUP($B21,Gesamt!$A$5:$D$306,3,FALSE)</f>
        <v>Ina</v>
      </c>
      <c r="E21" s="1" t="str">
        <f>+VLOOKUP($B21,Gesamt!$A$5:$D$306,4,FALSE)</f>
        <v>Stromberg</v>
      </c>
      <c r="F21" s="10">
        <f>+VLOOKUP($B21,Gesamt!$A$5:$F$306,5,FALSE)</f>
        <v>0</v>
      </c>
      <c r="G21" s="10">
        <f>+VLOOKUP($B21,Gesamt!$A$5:$G$306,6,FALSE)</f>
        <v>0</v>
      </c>
      <c r="H21" s="10">
        <f>+VLOOKUP($B21,Gesamt!$A$5:$H$306,7,FALSE)</f>
        <v>0</v>
      </c>
      <c r="I21" s="10">
        <f>+VLOOKUP($B21,Gesamt!$A$5:$I$306,8,FALSE)</f>
        <v>0</v>
      </c>
      <c r="J21" s="10">
        <f>+VLOOKUP($B21,Gesamt!$A$5:$Q$306,9,FALSE)</f>
        <v>0</v>
      </c>
      <c r="K21" s="10">
        <f>+VLOOKUP($B21,Gesamt!$A$5:$Q$306,10,FALSE)</f>
        <v>0</v>
      </c>
      <c r="L21" s="10">
        <f>+VLOOKUP($B21,Gesamt!$A$5:$Q$306,11,FALSE)</f>
        <v>0</v>
      </c>
      <c r="M21" s="10">
        <f>+VLOOKUP($B21,Gesamt!$A$5:$Q$306,12,FALSE)</f>
        <v>0</v>
      </c>
      <c r="N21" s="10">
        <f>+VLOOKUP($B21,Gesamt!$A$5:$Q$306,13,FALSE)</f>
        <v>0</v>
      </c>
      <c r="O21" s="10">
        <f>+VLOOKUP($B21,Gesamt!$A$5:$Q$306,14,FALSE)</f>
        <v>0</v>
      </c>
      <c r="P21" s="10">
        <f>+VLOOKUP($B21,Gesamt!$A$5:$Q$306,15,FALSE)</f>
        <v>0</v>
      </c>
      <c r="Q21" s="10">
        <f>+VLOOKUP($B21,Gesamt!$A$5:$Q$306,16,FALSE)</f>
        <v>0</v>
      </c>
      <c r="R21" s="10">
        <f t="shared" si="2"/>
        <v>0</v>
      </c>
      <c r="S21" s="8">
        <f t="shared" si="3"/>
        <v>-1000</v>
      </c>
    </row>
    <row r="22" spans="1:19" ht="12.75">
      <c r="A22" s="1" t="e">
        <f t="shared" si="1"/>
        <v>#N/A</v>
      </c>
      <c r="B22" s="123">
        <v>323</v>
      </c>
      <c r="C22" s="2" t="e">
        <f>+VLOOKUP($B22,Gesamt!$A$5:$D$306,2,FALSE)</f>
        <v>#N/A</v>
      </c>
      <c r="D22" s="2" t="e">
        <f>+VLOOKUP($B22,Gesamt!$A$5:$D$306,3,FALSE)</f>
        <v>#N/A</v>
      </c>
      <c r="E22" s="1" t="e">
        <f>+VLOOKUP($B22,Gesamt!$A$5:$D$306,4,FALSE)</f>
        <v>#N/A</v>
      </c>
      <c r="F22" s="10" t="e">
        <f>+VLOOKUP($B22,Gesamt!$A$5:$F$306,5,FALSE)</f>
        <v>#N/A</v>
      </c>
      <c r="G22" s="10" t="e">
        <f>+VLOOKUP($B22,Gesamt!$A$5:$G$306,6,FALSE)</f>
        <v>#N/A</v>
      </c>
      <c r="H22" s="10" t="e">
        <f>+VLOOKUP($B22,Gesamt!$A$5:$H$306,7,FALSE)</f>
        <v>#N/A</v>
      </c>
      <c r="I22" s="10" t="e">
        <f>+VLOOKUP($B22,Gesamt!$A$5:$I$306,8,FALSE)</f>
        <v>#N/A</v>
      </c>
      <c r="J22" s="10" t="e">
        <f>+VLOOKUP($B22,Gesamt!$A$5:$Q$306,9,FALSE)</f>
        <v>#N/A</v>
      </c>
      <c r="K22" s="10" t="e">
        <f>+VLOOKUP($B22,Gesamt!$A$5:$Q$306,10,FALSE)</f>
        <v>#N/A</v>
      </c>
      <c r="L22" s="10" t="e">
        <f>+VLOOKUP($B22,Gesamt!$A$5:$Q$306,11,FALSE)</f>
        <v>#N/A</v>
      </c>
      <c r="M22" s="10" t="e">
        <f>+VLOOKUP($B22,Gesamt!$A$5:$Q$306,12,FALSE)</f>
        <v>#N/A</v>
      </c>
      <c r="N22" s="10" t="e">
        <f>+VLOOKUP($B22,Gesamt!$A$5:$Q$306,13,FALSE)</f>
        <v>#N/A</v>
      </c>
      <c r="O22" s="10" t="e">
        <f>+VLOOKUP($B22,Gesamt!$A$5:$Q$306,14,FALSE)</f>
        <v>#N/A</v>
      </c>
      <c r="P22" s="10" t="e">
        <f>+VLOOKUP($B22,Gesamt!$A$5:$Q$306,15,FALSE)</f>
        <v>#N/A</v>
      </c>
      <c r="Q22" s="10" t="e">
        <f>+VLOOKUP($B22,Gesamt!$A$5:$Q$306,16,FALSE)</f>
        <v>#N/A</v>
      </c>
      <c r="R22" s="10" t="e">
        <f t="shared" si="2"/>
        <v>#N/A</v>
      </c>
      <c r="S22" s="8" t="e">
        <f t="shared" si="3"/>
        <v>#N/A</v>
      </c>
    </row>
    <row r="23" spans="1:19" ht="12.75">
      <c r="A23" s="1" t="e">
        <f t="shared" si="1"/>
        <v>#N/A</v>
      </c>
      <c r="B23" s="123">
        <v>324</v>
      </c>
      <c r="C23" s="2" t="e">
        <f>+VLOOKUP($B23,Gesamt!$A$5:$D$306,2,FALSE)</f>
        <v>#N/A</v>
      </c>
      <c r="D23" s="2" t="e">
        <f>+VLOOKUP($B23,Gesamt!$A$5:$D$306,3,FALSE)</f>
        <v>#N/A</v>
      </c>
      <c r="E23" s="1" t="e">
        <f>+VLOOKUP($B23,Gesamt!$A$5:$D$306,4,FALSE)</f>
        <v>#N/A</v>
      </c>
      <c r="F23" s="10" t="e">
        <f>+VLOOKUP($B23,Gesamt!$A$5:$F$306,5,FALSE)</f>
        <v>#N/A</v>
      </c>
      <c r="G23" s="10" t="e">
        <f>+VLOOKUP($B23,Gesamt!$A$5:$G$306,6,FALSE)</f>
        <v>#N/A</v>
      </c>
      <c r="H23" s="10" t="e">
        <f>+VLOOKUP($B23,Gesamt!$A$5:$H$306,7,FALSE)</f>
        <v>#N/A</v>
      </c>
      <c r="I23" s="10" t="e">
        <f>+VLOOKUP($B23,Gesamt!$A$5:$I$306,8,FALSE)</f>
        <v>#N/A</v>
      </c>
      <c r="J23" s="10" t="e">
        <f>+VLOOKUP($B23,Gesamt!$A$5:$Q$306,9,FALSE)</f>
        <v>#N/A</v>
      </c>
      <c r="K23" s="10" t="e">
        <f>+VLOOKUP($B23,Gesamt!$A$5:$Q$306,10,FALSE)</f>
        <v>#N/A</v>
      </c>
      <c r="L23" s="10" t="e">
        <f>+VLOOKUP($B23,Gesamt!$A$5:$Q$306,11,FALSE)</f>
        <v>#N/A</v>
      </c>
      <c r="M23" s="10" t="e">
        <f>+VLOOKUP($B23,Gesamt!$A$5:$Q$306,12,FALSE)</f>
        <v>#N/A</v>
      </c>
      <c r="N23" s="10" t="e">
        <f>+VLOOKUP($B23,Gesamt!$A$5:$Q$306,13,FALSE)</f>
        <v>#N/A</v>
      </c>
      <c r="O23" s="10" t="e">
        <f>+VLOOKUP($B23,Gesamt!$A$5:$Q$306,14,FALSE)</f>
        <v>#N/A</v>
      </c>
      <c r="P23" s="10" t="e">
        <f>+VLOOKUP($B23,Gesamt!$A$5:$Q$306,15,FALSE)</f>
        <v>#N/A</v>
      </c>
      <c r="Q23" s="10" t="e">
        <f>+VLOOKUP($B23,Gesamt!$A$5:$Q$306,16,FALSE)</f>
        <v>#N/A</v>
      </c>
      <c r="R23" s="10" t="e">
        <f t="shared" si="2"/>
        <v>#N/A</v>
      </c>
      <c r="S23" s="8" t="e">
        <f t="shared" si="3"/>
        <v>#N/A</v>
      </c>
    </row>
    <row r="24" spans="1:19" ht="12.75">
      <c r="A24" s="1" t="e">
        <f t="shared" si="1"/>
        <v>#N/A</v>
      </c>
      <c r="B24" s="123">
        <v>325</v>
      </c>
      <c r="C24" s="2" t="e">
        <f>+VLOOKUP($B24,Gesamt!$A$5:$D$306,2,FALSE)</f>
        <v>#N/A</v>
      </c>
      <c r="D24" s="2" t="e">
        <f>+VLOOKUP($B24,Gesamt!$A$5:$D$306,3,FALSE)</f>
        <v>#N/A</v>
      </c>
      <c r="E24" s="1" t="e">
        <f>+VLOOKUP($B24,Gesamt!$A$5:$D$306,4,FALSE)</f>
        <v>#N/A</v>
      </c>
      <c r="F24" s="10" t="e">
        <f>+VLOOKUP($B24,Gesamt!$A$5:$F$306,5,FALSE)</f>
        <v>#N/A</v>
      </c>
      <c r="G24" s="10" t="e">
        <f>+VLOOKUP($B24,Gesamt!$A$5:$G$306,6,FALSE)</f>
        <v>#N/A</v>
      </c>
      <c r="H24" s="10" t="e">
        <f>+VLOOKUP($B24,Gesamt!$A$5:$H$306,7,FALSE)</f>
        <v>#N/A</v>
      </c>
      <c r="I24" s="10" t="e">
        <f>+VLOOKUP($B24,Gesamt!$A$5:$I$306,8,FALSE)</f>
        <v>#N/A</v>
      </c>
      <c r="J24" s="10" t="e">
        <f>+VLOOKUP($B24,Gesamt!$A$5:$Q$306,9,FALSE)</f>
        <v>#N/A</v>
      </c>
      <c r="K24" s="10" t="e">
        <f>+VLOOKUP($B24,Gesamt!$A$5:$Q$306,10,FALSE)</f>
        <v>#N/A</v>
      </c>
      <c r="L24" s="10" t="e">
        <f>+VLOOKUP($B24,Gesamt!$A$5:$Q$306,11,FALSE)</f>
        <v>#N/A</v>
      </c>
      <c r="M24" s="10" t="e">
        <f>+VLOOKUP($B24,Gesamt!$A$5:$Q$306,12,FALSE)</f>
        <v>#N/A</v>
      </c>
      <c r="N24" s="10" t="e">
        <f>+VLOOKUP($B24,Gesamt!$A$5:$Q$306,13,FALSE)</f>
        <v>#N/A</v>
      </c>
      <c r="O24" s="10" t="e">
        <f>+VLOOKUP($B24,Gesamt!$A$5:$Q$306,14,FALSE)</f>
        <v>#N/A</v>
      </c>
      <c r="P24" s="10" t="e">
        <f>+VLOOKUP($B24,Gesamt!$A$5:$Q$306,15,FALSE)</f>
        <v>#N/A</v>
      </c>
      <c r="Q24" s="10" t="e">
        <f>+VLOOKUP($B24,Gesamt!$A$5:$Q$306,16,FALSE)</f>
        <v>#N/A</v>
      </c>
      <c r="R24" s="10" t="e">
        <f t="shared" si="2"/>
        <v>#N/A</v>
      </c>
      <c r="S24" s="8" t="e">
        <f t="shared" si="3"/>
        <v>#N/A</v>
      </c>
    </row>
    <row r="25" spans="1:19" ht="12.75">
      <c r="A25" s="1" t="e">
        <f t="shared" si="1"/>
        <v>#N/A</v>
      </c>
      <c r="B25" s="123">
        <v>330</v>
      </c>
      <c r="C25" s="2" t="e">
        <f>+VLOOKUP($B25,Gesamt!$A$5:$D$306,2,FALSE)</f>
        <v>#N/A</v>
      </c>
      <c r="D25" s="2" t="e">
        <f>+VLOOKUP($B25,Gesamt!$A$5:$D$306,3,FALSE)</f>
        <v>#N/A</v>
      </c>
      <c r="E25" s="1" t="e">
        <f>+VLOOKUP($B25,Gesamt!$A$5:$D$306,4,FALSE)</f>
        <v>#N/A</v>
      </c>
      <c r="F25" s="10" t="e">
        <f>+VLOOKUP($B25,Gesamt!$A$5:$F$306,5,FALSE)</f>
        <v>#N/A</v>
      </c>
      <c r="G25" s="10" t="e">
        <f>+VLOOKUP($B25,Gesamt!$A$5:$G$306,6,FALSE)</f>
        <v>#N/A</v>
      </c>
      <c r="H25" s="10" t="e">
        <f>+VLOOKUP($B25,Gesamt!$A$5:$H$306,7,FALSE)</f>
        <v>#N/A</v>
      </c>
      <c r="I25" s="10" t="e">
        <f>+VLOOKUP($B25,Gesamt!$A$5:$I$306,8,FALSE)</f>
        <v>#N/A</v>
      </c>
      <c r="J25" s="10" t="e">
        <f>+VLOOKUP($B25,Gesamt!$A$5:$Q$306,9,FALSE)</f>
        <v>#N/A</v>
      </c>
      <c r="K25" s="10" t="e">
        <f>+VLOOKUP($B25,Gesamt!$A$5:$Q$306,10,FALSE)</f>
        <v>#N/A</v>
      </c>
      <c r="L25" s="10" t="e">
        <f>+VLOOKUP($B25,Gesamt!$A$5:$Q$306,11,FALSE)</f>
        <v>#N/A</v>
      </c>
      <c r="M25" s="10" t="e">
        <f>+VLOOKUP($B25,Gesamt!$A$5:$Q$306,12,FALSE)</f>
        <v>#N/A</v>
      </c>
      <c r="N25" s="10" t="e">
        <f>+VLOOKUP($B25,Gesamt!$A$5:$Q$306,13,FALSE)</f>
        <v>#N/A</v>
      </c>
      <c r="O25" s="10" t="e">
        <f>+VLOOKUP($B25,Gesamt!$A$5:$Q$306,14,FALSE)</f>
        <v>#N/A</v>
      </c>
      <c r="P25" s="10" t="e">
        <f>+VLOOKUP($B25,Gesamt!$A$5:$Q$306,15,FALSE)</f>
        <v>#N/A</v>
      </c>
      <c r="Q25" s="10" t="e">
        <f>+VLOOKUP($B25,Gesamt!$A$5:$Q$306,16,FALSE)</f>
        <v>#N/A</v>
      </c>
      <c r="R25" s="10" t="e">
        <f t="shared" si="2"/>
        <v>#N/A</v>
      </c>
      <c r="S25" s="8" t="e">
        <f t="shared" si="3"/>
        <v>#N/A</v>
      </c>
    </row>
    <row r="26" spans="1:19" ht="12.75">
      <c r="A26" s="1" t="e">
        <f t="shared" si="1"/>
        <v>#N/A</v>
      </c>
      <c r="B26" s="123">
        <v>331</v>
      </c>
      <c r="C26" s="2" t="e">
        <f>+VLOOKUP($B26,Gesamt!$A$5:$D$306,2,FALSE)</f>
        <v>#N/A</v>
      </c>
      <c r="D26" s="2" t="e">
        <f>+VLOOKUP($B26,Gesamt!$A$5:$D$306,3,FALSE)</f>
        <v>#N/A</v>
      </c>
      <c r="E26" s="1" t="e">
        <f>+VLOOKUP($B26,Gesamt!$A$5:$D$306,4,FALSE)</f>
        <v>#N/A</v>
      </c>
      <c r="F26" s="10" t="e">
        <f>+VLOOKUP($B26,Gesamt!$A$5:$F$306,5,FALSE)</f>
        <v>#N/A</v>
      </c>
      <c r="G26" s="10" t="e">
        <f>+VLOOKUP($B26,Gesamt!$A$5:$G$306,6,FALSE)</f>
        <v>#N/A</v>
      </c>
      <c r="H26" s="10" t="e">
        <f>+VLOOKUP($B26,Gesamt!$A$5:$H$306,7,FALSE)</f>
        <v>#N/A</v>
      </c>
      <c r="I26" s="10" t="e">
        <f>+VLOOKUP($B26,Gesamt!$A$5:$I$306,8,FALSE)</f>
        <v>#N/A</v>
      </c>
      <c r="J26" s="10" t="e">
        <f>+VLOOKUP($B26,Gesamt!$A$5:$Q$306,9,FALSE)</f>
        <v>#N/A</v>
      </c>
      <c r="K26" s="10" t="e">
        <f>+VLOOKUP($B26,Gesamt!$A$5:$Q$306,10,FALSE)</f>
        <v>#N/A</v>
      </c>
      <c r="L26" s="10" t="e">
        <f>+VLOOKUP($B26,Gesamt!$A$5:$Q$306,11,FALSE)</f>
        <v>#N/A</v>
      </c>
      <c r="M26" s="10" t="e">
        <f>+VLOOKUP($B26,Gesamt!$A$5:$Q$306,12,FALSE)</f>
        <v>#N/A</v>
      </c>
      <c r="N26" s="10" t="e">
        <f>+VLOOKUP($B26,Gesamt!$A$5:$Q$306,13,FALSE)</f>
        <v>#N/A</v>
      </c>
      <c r="O26" s="10" t="e">
        <f>+VLOOKUP($B26,Gesamt!$A$5:$Q$306,14,FALSE)</f>
        <v>#N/A</v>
      </c>
      <c r="P26" s="10" t="e">
        <f>+VLOOKUP($B26,Gesamt!$A$5:$Q$306,15,FALSE)</f>
        <v>#N/A</v>
      </c>
      <c r="Q26" s="10" t="e">
        <f>+VLOOKUP($B26,Gesamt!$A$5:$Q$306,16,FALSE)</f>
        <v>#N/A</v>
      </c>
      <c r="R26" s="10" t="e">
        <f t="shared" si="2"/>
        <v>#N/A</v>
      </c>
      <c r="S26" s="8" t="e">
        <f t="shared" si="3"/>
        <v>#N/A</v>
      </c>
    </row>
    <row r="27" spans="1:19" ht="12.75">
      <c r="A27" s="1" t="e">
        <f t="shared" si="1"/>
        <v>#N/A</v>
      </c>
      <c r="B27" s="123">
        <v>342</v>
      </c>
      <c r="C27" s="2" t="e">
        <f>+VLOOKUP($B27,Gesamt!$A$5:$D$306,2,FALSE)</f>
        <v>#N/A</v>
      </c>
      <c r="D27" s="2" t="e">
        <f>+VLOOKUP($B27,Gesamt!$A$5:$D$306,3,FALSE)</f>
        <v>#N/A</v>
      </c>
      <c r="E27" s="1" t="e">
        <f>+VLOOKUP($B27,Gesamt!$A$5:$D$306,4,FALSE)</f>
        <v>#N/A</v>
      </c>
      <c r="F27" s="10" t="e">
        <f>+VLOOKUP($B27,Gesamt!$A$5:$F$306,5,FALSE)</f>
        <v>#N/A</v>
      </c>
      <c r="G27" s="10" t="e">
        <f>+VLOOKUP($B27,Gesamt!$A$5:$G$306,6,FALSE)</f>
        <v>#N/A</v>
      </c>
      <c r="H27" s="10" t="e">
        <f>+VLOOKUP($B27,Gesamt!$A$5:$H$306,7,FALSE)</f>
        <v>#N/A</v>
      </c>
      <c r="I27" s="10" t="e">
        <f>+VLOOKUP($B27,Gesamt!$A$5:$I$306,8,FALSE)</f>
        <v>#N/A</v>
      </c>
      <c r="J27" s="10" t="e">
        <f>+VLOOKUP($B27,Gesamt!$A$5:$Q$306,9,FALSE)</f>
        <v>#N/A</v>
      </c>
      <c r="K27" s="10" t="e">
        <f>+VLOOKUP($B27,Gesamt!$A$5:$Q$306,10,FALSE)</f>
        <v>#N/A</v>
      </c>
      <c r="L27" s="10" t="e">
        <f>+VLOOKUP($B27,Gesamt!$A$5:$Q$306,11,FALSE)</f>
        <v>#N/A</v>
      </c>
      <c r="M27" s="10" t="e">
        <f>+VLOOKUP($B27,Gesamt!$A$5:$Q$306,12,FALSE)</f>
        <v>#N/A</v>
      </c>
      <c r="N27" s="10" t="e">
        <f>+VLOOKUP($B27,Gesamt!$A$5:$Q$306,13,FALSE)</f>
        <v>#N/A</v>
      </c>
      <c r="O27" s="10" t="e">
        <f>+VLOOKUP($B27,Gesamt!$A$5:$Q$306,14,FALSE)</f>
        <v>#N/A</v>
      </c>
      <c r="P27" s="10" t="e">
        <f>+VLOOKUP($B27,Gesamt!$A$5:$Q$306,15,FALSE)</f>
        <v>#N/A</v>
      </c>
      <c r="Q27" s="10" t="e">
        <f>+VLOOKUP($B27,Gesamt!$A$5:$Q$306,16,FALSE)</f>
        <v>#N/A</v>
      </c>
      <c r="R27" s="10" t="e">
        <f t="shared" si="2"/>
        <v>#N/A</v>
      </c>
      <c r="S27" s="8" t="e">
        <f t="shared" si="3"/>
        <v>#N/A</v>
      </c>
    </row>
    <row r="28" spans="1:19" ht="12.75">
      <c r="A28" s="1" t="e">
        <f t="shared" si="1"/>
        <v>#N/A</v>
      </c>
      <c r="B28" s="123">
        <v>801</v>
      </c>
      <c r="C28" s="2" t="e">
        <f>+VLOOKUP($B28,Gesamt!$A$5:$D$306,2,FALSE)</f>
        <v>#N/A</v>
      </c>
      <c r="D28" s="2" t="e">
        <f>+VLOOKUP($B28,Gesamt!$A$5:$D$306,3,FALSE)</f>
        <v>#N/A</v>
      </c>
      <c r="E28" s="1" t="e">
        <f>+VLOOKUP($B28,Gesamt!$A$5:$D$306,4,FALSE)</f>
        <v>#N/A</v>
      </c>
      <c r="F28" s="10" t="e">
        <f>+VLOOKUP($B28,Gesamt!$A$5:$F$306,5,FALSE)</f>
        <v>#N/A</v>
      </c>
      <c r="G28" s="10" t="e">
        <f>+VLOOKUP($B28,Gesamt!$A$5:$G$306,6,FALSE)</f>
        <v>#N/A</v>
      </c>
      <c r="H28" s="10" t="e">
        <f>+VLOOKUP($B28,Gesamt!$A$5:$H$306,7,FALSE)</f>
        <v>#N/A</v>
      </c>
      <c r="I28" s="10" t="e">
        <f>+VLOOKUP($B28,Gesamt!$A$5:$I$306,8,FALSE)</f>
        <v>#N/A</v>
      </c>
      <c r="J28" s="10" t="e">
        <f>+VLOOKUP($B28,Gesamt!$A$5:$Q$306,9,FALSE)</f>
        <v>#N/A</v>
      </c>
      <c r="K28" s="10" t="e">
        <f>+VLOOKUP($B28,Gesamt!$A$5:$Q$306,10,FALSE)</f>
        <v>#N/A</v>
      </c>
      <c r="L28" s="10" t="e">
        <f>+VLOOKUP($B28,Gesamt!$A$5:$Q$306,11,FALSE)</f>
        <v>#N/A</v>
      </c>
      <c r="M28" s="10" t="e">
        <f>+VLOOKUP($B28,Gesamt!$A$5:$Q$306,12,FALSE)</f>
        <v>#N/A</v>
      </c>
      <c r="N28" s="10" t="e">
        <f>+VLOOKUP($B28,Gesamt!$A$5:$Q$306,13,FALSE)</f>
        <v>#N/A</v>
      </c>
      <c r="O28" s="10" t="e">
        <f>+VLOOKUP($B28,Gesamt!$A$5:$Q$306,14,FALSE)</f>
        <v>#N/A</v>
      </c>
      <c r="P28" s="10" t="e">
        <f>+VLOOKUP($B28,Gesamt!$A$5:$Q$306,15,FALSE)</f>
        <v>#N/A</v>
      </c>
      <c r="Q28" s="10" t="e">
        <f>+VLOOKUP($B28,Gesamt!$A$5:$Q$306,16,FALSE)</f>
        <v>#N/A</v>
      </c>
      <c r="R28" s="10" t="e">
        <f t="shared" si="2"/>
        <v>#N/A</v>
      </c>
      <c r="S28" s="8" t="e">
        <f t="shared" si="3"/>
        <v>#N/A</v>
      </c>
    </row>
    <row r="29" spans="1:19" ht="12.75">
      <c r="A29" s="1">
        <f t="shared" si="1"/>
        <v>0</v>
      </c>
      <c r="B29" s="123">
        <v>311</v>
      </c>
      <c r="C29" s="2" t="str">
        <f>+VLOOKUP($B29,Gesamt!$A$5:$D$306,2,FALSE)</f>
        <v>Lammers</v>
      </c>
      <c r="D29" s="2" t="str">
        <f>+VLOOKUP($B29,Gesamt!$A$5:$D$306,3,FALSE)</f>
        <v>Laura</v>
      </c>
      <c r="E29" s="1" t="str">
        <f>+VLOOKUP($B29,Gesamt!$A$5:$D$306,4,FALSE)</f>
        <v>ConAction</v>
      </c>
      <c r="F29" s="10">
        <f>+VLOOKUP($B29,Gesamt!$A$5:$F$306,5,FALSE)</f>
        <v>0</v>
      </c>
      <c r="G29" s="10">
        <f>+VLOOKUP($B29,Gesamt!$A$5:$G$306,6,FALSE)</f>
        <v>0</v>
      </c>
      <c r="H29" s="10">
        <f>+VLOOKUP($B29,Gesamt!$A$5:$H$306,7,FALSE)</f>
        <v>0</v>
      </c>
      <c r="I29" s="10">
        <f>+VLOOKUP($B29,Gesamt!$A$5:$I$306,8,FALSE)</f>
        <v>0</v>
      </c>
      <c r="J29" s="10">
        <f>+VLOOKUP($B29,Gesamt!$A$5:$Q$306,9,FALSE)</f>
        <v>0</v>
      </c>
      <c r="K29" s="10">
        <f>+VLOOKUP($B29,Gesamt!$A$5:$Q$306,10,FALSE)</f>
        <v>0</v>
      </c>
      <c r="L29" s="10">
        <f>+VLOOKUP($B29,Gesamt!$A$5:$Q$306,11,FALSE)</f>
        <v>0</v>
      </c>
      <c r="M29" s="10">
        <f>+VLOOKUP($B29,Gesamt!$A$5:$Q$306,12,FALSE)</f>
        <v>0</v>
      </c>
      <c r="N29" s="10">
        <f>+VLOOKUP($B29,Gesamt!$A$5:$Q$306,13,FALSE)</f>
        <v>0</v>
      </c>
      <c r="O29" s="10">
        <f>+VLOOKUP($B29,Gesamt!$A$5:$Q$306,14,FALSE)</f>
        <v>0</v>
      </c>
      <c r="P29" s="10">
        <f>+VLOOKUP($B29,Gesamt!$A$5:$Q$306,15,FALSE)</f>
        <v>0</v>
      </c>
      <c r="Q29" s="10">
        <f>+VLOOKUP($B29,Gesamt!$A$5:$Q$306,16,FALSE)</f>
        <v>0</v>
      </c>
      <c r="R29" s="10">
        <f t="shared" si="2"/>
        <v>0</v>
      </c>
      <c r="S29" s="8">
        <f t="shared" si="3"/>
        <v>-1000</v>
      </c>
    </row>
    <row r="30" spans="1:19" ht="12.75">
      <c r="A30" s="1" t="e">
        <f t="shared" si="1"/>
        <v>#N/A</v>
      </c>
      <c r="B30" s="123"/>
      <c r="C30" s="2" t="e">
        <f>+VLOOKUP($B30,Gesamt!$A$5:$D$306,2,FALSE)</f>
        <v>#N/A</v>
      </c>
      <c r="D30" s="2" t="e">
        <f>+VLOOKUP($B30,Gesamt!$A$5:$D$306,3,FALSE)</f>
        <v>#N/A</v>
      </c>
      <c r="E30" s="1" t="e">
        <f>+VLOOKUP($B30,Gesamt!$A$5:$D$306,4,FALSE)</f>
        <v>#N/A</v>
      </c>
      <c r="F30" s="10" t="e">
        <f>+VLOOKUP($B30,Gesamt!$A$5:$F$306,5,FALSE)</f>
        <v>#N/A</v>
      </c>
      <c r="G30" s="10" t="e">
        <f>+VLOOKUP($B30,Gesamt!$A$5:$G$306,6,FALSE)</f>
        <v>#N/A</v>
      </c>
      <c r="H30" s="10" t="e">
        <f>+VLOOKUP($B30,Gesamt!$A$5:$H$306,7,FALSE)</f>
        <v>#N/A</v>
      </c>
      <c r="I30" s="10" t="e">
        <f>+VLOOKUP($B30,Gesamt!$A$5:$I$306,8,FALSE)</f>
        <v>#N/A</v>
      </c>
      <c r="J30" s="10" t="e">
        <f>+VLOOKUP($B30,Gesamt!$A$5:$Q$306,9,FALSE)</f>
        <v>#N/A</v>
      </c>
      <c r="K30" s="10" t="e">
        <f>+VLOOKUP($B30,Gesamt!$A$5:$Q$306,10,FALSE)</f>
        <v>#N/A</v>
      </c>
      <c r="L30" s="10" t="e">
        <f>+VLOOKUP($B30,Gesamt!$A$5:$Q$306,11,FALSE)</f>
        <v>#N/A</v>
      </c>
      <c r="M30" s="10" t="e">
        <f>+VLOOKUP($B30,Gesamt!$A$5:$Q$306,12,FALSE)</f>
        <v>#N/A</v>
      </c>
      <c r="N30" s="10" t="e">
        <f>+VLOOKUP($B30,Gesamt!$A$5:$Q$306,13,FALSE)</f>
        <v>#N/A</v>
      </c>
      <c r="O30" s="10" t="e">
        <f>+VLOOKUP($B30,Gesamt!$A$5:$Q$306,14,FALSE)</f>
        <v>#N/A</v>
      </c>
      <c r="P30" s="10" t="e">
        <f>+VLOOKUP($B30,Gesamt!$A$5:$Q$306,15,FALSE)</f>
        <v>#N/A</v>
      </c>
      <c r="Q30" s="10" t="e">
        <f>+VLOOKUP($B30,Gesamt!$A$5:$Q$306,16,FALSE)</f>
        <v>#N/A</v>
      </c>
      <c r="R30" s="10" t="e">
        <f t="shared" si="2"/>
        <v>#N/A</v>
      </c>
      <c r="S30" s="8" t="e">
        <f t="shared" si="3"/>
        <v>#N/A</v>
      </c>
    </row>
    <row r="31" spans="1:19" ht="12.75">
      <c r="A31" s="1" t="e">
        <f t="shared" si="1"/>
        <v>#N/A</v>
      </c>
      <c r="B31" s="123"/>
      <c r="C31" s="2" t="e">
        <f>+VLOOKUP($B31,Gesamt!$A$5:$D$306,2,FALSE)</f>
        <v>#N/A</v>
      </c>
      <c r="D31" s="2" t="e">
        <f>+VLOOKUP($B31,Gesamt!$A$5:$D$306,3,FALSE)</f>
        <v>#N/A</v>
      </c>
      <c r="E31" s="1" t="e">
        <f>+VLOOKUP($B31,Gesamt!$A$5:$D$306,4,FALSE)</f>
        <v>#N/A</v>
      </c>
      <c r="F31" s="10" t="e">
        <f>+VLOOKUP($B31,Gesamt!$A$5:$F$306,5,FALSE)</f>
        <v>#N/A</v>
      </c>
      <c r="G31" s="10" t="e">
        <f>+VLOOKUP($B31,Gesamt!$A$5:$G$306,6,FALSE)</f>
        <v>#N/A</v>
      </c>
      <c r="H31" s="10" t="e">
        <f>+VLOOKUP($B31,Gesamt!$A$5:$H$306,7,FALSE)</f>
        <v>#N/A</v>
      </c>
      <c r="I31" s="10" t="e">
        <f>+VLOOKUP($B31,Gesamt!$A$5:$I$306,8,FALSE)</f>
        <v>#N/A</v>
      </c>
      <c r="J31" s="10" t="e">
        <f>+VLOOKUP($B31,Gesamt!$A$5:$Q$306,9,FALSE)</f>
        <v>#N/A</v>
      </c>
      <c r="K31" s="10" t="e">
        <f>+VLOOKUP($B31,Gesamt!$A$5:$Q$306,10,FALSE)</f>
        <v>#N/A</v>
      </c>
      <c r="L31" s="10" t="e">
        <f>+VLOOKUP($B31,Gesamt!$A$5:$Q$306,11,FALSE)</f>
        <v>#N/A</v>
      </c>
      <c r="M31" s="10" t="e">
        <f>+VLOOKUP($B31,Gesamt!$A$5:$Q$306,12,FALSE)</f>
        <v>#N/A</v>
      </c>
      <c r="N31" s="10" t="e">
        <f>+VLOOKUP($B31,Gesamt!$A$5:$Q$306,13,FALSE)</f>
        <v>#N/A</v>
      </c>
      <c r="O31" s="10" t="e">
        <f>+VLOOKUP($B31,Gesamt!$A$5:$Q$306,14,FALSE)</f>
        <v>#N/A</v>
      </c>
      <c r="P31" s="10" t="e">
        <f>+VLOOKUP($B31,Gesamt!$A$5:$Q$306,15,FALSE)</f>
        <v>#N/A</v>
      </c>
      <c r="Q31" s="10" t="e">
        <f>+VLOOKUP($B31,Gesamt!$A$5:$Q$306,16,FALSE)</f>
        <v>#N/A</v>
      </c>
      <c r="R31" s="10" t="e">
        <f t="shared" si="2"/>
        <v>#N/A</v>
      </c>
      <c r="S31" s="8" t="e">
        <f t="shared" si="3"/>
        <v>#N/A</v>
      </c>
    </row>
    <row r="32" spans="1:19" ht="12.75">
      <c r="A32" s="1" t="e">
        <f t="shared" si="1"/>
        <v>#N/A</v>
      </c>
      <c r="B32" s="123"/>
      <c r="C32" s="2" t="e">
        <f>+VLOOKUP($B32,Gesamt!$A$5:$D$306,2,FALSE)</f>
        <v>#N/A</v>
      </c>
      <c r="D32" s="2" t="e">
        <f>+VLOOKUP($B32,Gesamt!$A$5:$D$306,3,FALSE)</f>
        <v>#N/A</v>
      </c>
      <c r="E32" s="1" t="e">
        <f>+VLOOKUP($B32,Gesamt!$A$5:$D$306,4,FALSE)</f>
        <v>#N/A</v>
      </c>
      <c r="F32" s="10" t="e">
        <f>+VLOOKUP($B32,Gesamt!$A$5:$F$306,5,FALSE)</f>
        <v>#N/A</v>
      </c>
      <c r="G32" s="10" t="e">
        <f>+VLOOKUP($B32,Gesamt!$A$5:$G$306,6,FALSE)</f>
        <v>#N/A</v>
      </c>
      <c r="H32" s="10" t="e">
        <f>+VLOOKUP($B32,Gesamt!$A$5:$H$306,7,FALSE)</f>
        <v>#N/A</v>
      </c>
      <c r="I32" s="10" t="e">
        <f>+VLOOKUP($B32,Gesamt!$A$5:$I$306,8,FALSE)</f>
        <v>#N/A</v>
      </c>
      <c r="J32" s="10" t="e">
        <f>+VLOOKUP($B32,Gesamt!$A$5:$Q$306,9,FALSE)</f>
        <v>#N/A</v>
      </c>
      <c r="K32" s="10" t="e">
        <f>+VLOOKUP($B32,Gesamt!$A$5:$Q$306,10,FALSE)</f>
        <v>#N/A</v>
      </c>
      <c r="L32" s="10" t="e">
        <f>+VLOOKUP($B32,Gesamt!$A$5:$Q$306,11,FALSE)</f>
        <v>#N/A</v>
      </c>
      <c r="M32" s="10" t="e">
        <f>+VLOOKUP($B32,Gesamt!$A$5:$Q$306,12,FALSE)</f>
        <v>#N/A</v>
      </c>
      <c r="N32" s="10" t="e">
        <f>+VLOOKUP($B32,Gesamt!$A$5:$Q$306,13,FALSE)</f>
        <v>#N/A</v>
      </c>
      <c r="O32" s="10" t="e">
        <f>+VLOOKUP($B32,Gesamt!$A$5:$Q$306,14,FALSE)</f>
        <v>#N/A</v>
      </c>
      <c r="P32" s="10" t="e">
        <f>+VLOOKUP($B32,Gesamt!$A$5:$Q$306,15,FALSE)</f>
        <v>#N/A</v>
      </c>
      <c r="Q32" s="10" t="e">
        <f>+VLOOKUP($B32,Gesamt!$A$5:$Q$306,16,FALSE)</f>
        <v>#N/A</v>
      </c>
      <c r="R32" s="10" t="e">
        <f t="shared" si="2"/>
        <v>#N/A</v>
      </c>
      <c r="S32" s="8" t="e">
        <f t="shared" si="3"/>
        <v>#N/A</v>
      </c>
    </row>
    <row r="33" spans="1:19" ht="12.75">
      <c r="A33" s="1" t="e">
        <f t="shared" si="1"/>
        <v>#N/A</v>
      </c>
      <c r="B33" s="123"/>
      <c r="C33" s="2" t="e">
        <f>+VLOOKUP($B33,Gesamt!$A$5:$D$306,2,FALSE)</f>
        <v>#N/A</v>
      </c>
      <c r="D33" s="2" t="e">
        <f>+VLOOKUP($B33,Gesamt!$A$5:$D$306,3,FALSE)</f>
        <v>#N/A</v>
      </c>
      <c r="E33" s="1" t="e">
        <f>+VLOOKUP($B33,Gesamt!$A$5:$D$306,4,FALSE)</f>
        <v>#N/A</v>
      </c>
      <c r="F33" s="10" t="e">
        <f>+VLOOKUP($B33,Gesamt!$A$5:$F$306,5,FALSE)</f>
        <v>#N/A</v>
      </c>
      <c r="G33" s="10" t="e">
        <f>+VLOOKUP($B33,Gesamt!$A$5:$G$306,6,FALSE)</f>
        <v>#N/A</v>
      </c>
      <c r="H33" s="10" t="e">
        <f>+VLOOKUP($B33,Gesamt!$A$5:$H$306,7,FALSE)</f>
        <v>#N/A</v>
      </c>
      <c r="I33" s="10" t="e">
        <f>+VLOOKUP($B33,Gesamt!$A$5:$I$306,8,FALSE)</f>
        <v>#N/A</v>
      </c>
      <c r="J33" s="10" t="e">
        <f>+VLOOKUP($B33,Gesamt!$A$5:$Q$306,9,FALSE)</f>
        <v>#N/A</v>
      </c>
      <c r="K33" s="10" t="e">
        <f>+VLOOKUP($B33,Gesamt!$A$5:$Q$306,10,FALSE)</f>
        <v>#N/A</v>
      </c>
      <c r="L33" s="10" t="e">
        <f>+VLOOKUP($B33,Gesamt!$A$5:$Q$306,11,FALSE)</f>
        <v>#N/A</v>
      </c>
      <c r="M33" s="10" t="e">
        <f>+VLOOKUP($B33,Gesamt!$A$5:$Q$306,12,FALSE)</f>
        <v>#N/A</v>
      </c>
      <c r="N33" s="10" t="e">
        <f>+VLOOKUP($B33,Gesamt!$A$5:$Q$306,13,FALSE)</f>
        <v>#N/A</v>
      </c>
      <c r="O33" s="10" t="e">
        <f>+VLOOKUP($B33,Gesamt!$A$5:$Q$306,14,FALSE)</f>
        <v>#N/A</v>
      </c>
      <c r="P33" s="10" t="e">
        <f>+VLOOKUP($B33,Gesamt!$A$5:$Q$306,15,FALSE)</f>
        <v>#N/A</v>
      </c>
      <c r="Q33" s="10" t="e">
        <f>+VLOOKUP($B33,Gesamt!$A$5:$Q$306,16,FALSE)</f>
        <v>#N/A</v>
      </c>
      <c r="R33" s="10" t="e">
        <f t="shared" si="2"/>
        <v>#N/A</v>
      </c>
      <c r="S33" s="8" t="e">
        <f t="shared" si="3"/>
        <v>#N/A</v>
      </c>
    </row>
    <row r="34" spans="1:19" ht="12.75">
      <c r="A34" s="1" t="e">
        <f t="shared" si="1"/>
        <v>#N/A</v>
      </c>
      <c r="B34" s="123"/>
      <c r="C34" s="2" t="e">
        <f>+VLOOKUP($B34,Gesamt!$A$5:$D$306,2,FALSE)</f>
        <v>#N/A</v>
      </c>
      <c r="D34" s="2" t="e">
        <f>+VLOOKUP($B34,Gesamt!$A$5:$D$306,3,FALSE)</f>
        <v>#N/A</v>
      </c>
      <c r="E34" s="1" t="e">
        <f>+VLOOKUP($B34,Gesamt!$A$5:$D$306,4,FALSE)</f>
        <v>#N/A</v>
      </c>
      <c r="F34" s="10" t="e">
        <f>+VLOOKUP($B34,Gesamt!$A$5:$F$306,5,FALSE)</f>
        <v>#N/A</v>
      </c>
      <c r="G34" s="10" t="e">
        <f>+VLOOKUP($B34,Gesamt!$A$5:$G$306,6,FALSE)</f>
        <v>#N/A</v>
      </c>
      <c r="H34" s="10" t="e">
        <f>+VLOOKUP($B34,Gesamt!$A$5:$H$306,7,FALSE)</f>
        <v>#N/A</v>
      </c>
      <c r="I34" s="10" t="e">
        <f>+VLOOKUP($B34,Gesamt!$A$5:$I$306,8,FALSE)</f>
        <v>#N/A</v>
      </c>
      <c r="J34" s="10" t="e">
        <f>+VLOOKUP($B34,Gesamt!$A$5:$Q$306,9,FALSE)</f>
        <v>#N/A</v>
      </c>
      <c r="K34" s="10" t="e">
        <f>+VLOOKUP($B34,Gesamt!$A$5:$Q$306,10,FALSE)</f>
        <v>#N/A</v>
      </c>
      <c r="L34" s="10" t="e">
        <f>+VLOOKUP($B34,Gesamt!$A$5:$Q$306,11,FALSE)</f>
        <v>#N/A</v>
      </c>
      <c r="M34" s="10" t="e">
        <f>+VLOOKUP($B34,Gesamt!$A$5:$Q$306,12,FALSE)</f>
        <v>#N/A</v>
      </c>
      <c r="N34" s="10" t="e">
        <f>+VLOOKUP($B34,Gesamt!$A$5:$Q$306,13,FALSE)</f>
        <v>#N/A</v>
      </c>
      <c r="O34" s="10" t="e">
        <f>+VLOOKUP($B34,Gesamt!$A$5:$Q$306,14,FALSE)</f>
        <v>#N/A</v>
      </c>
      <c r="P34" s="10" t="e">
        <f>+VLOOKUP($B34,Gesamt!$A$5:$Q$306,15,FALSE)</f>
        <v>#N/A</v>
      </c>
      <c r="Q34" s="10" t="e">
        <f>+VLOOKUP($B34,Gesamt!$A$5:$Q$306,16,FALSE)</f>
        <v>#N/A</v>
      </c>
      <c r="R34" s="10" t="e">
        <f t="shared" si="2"/>
        <v>#N/A</v>
      </c>
      <c r="S34" s="8" t="e">
        <f t="shared" si="3"/>
        <v>#N/A</v>
      </c>
    </row>
    <row r="35" spans="1:19" ht="12.75">
      <c r="A35" s="1" t="e">
        <f t="shared" si="1"/>
        <v>#N/A</v>
      </c>
      <c r="B35" s="123"/>
      <c r="C35" s="2" t="e">
        <f>+VLOOKUP($B35,Gesamt!$A$5:$D$306,2,FALSE)</f>
        <v>#N/A</v>
      </c>
      <c r="D35" s="2" t="e">
        <f>+VLOOKUP($B35,Gesamt!$A$5:$D$306,3,FALSE)</f>
        <v>#N/A</v>
      </c>
      <c r="E35" s="1" t="e">
        <f>+VLOOKUP($B35,Gesamt!$A$5:$D$306,4,FALSE)</f>
        <v>#N/A</v>
      </c>
      <c r="F35" s="10" t="e">
        <f>+VLOOKUP($B35,Gesamt!$A$5:$F$306,5,FALSE)</f>
        <v>#N/A</v>
      </c>
      <c r="G35" s="10" t="e">
        <f>+VLOOKUP($B35,Gesamt!$A$5:$G$306,6,FALSE)</f>
        <v>#N/A</v>
      </c>
      <c r="H35" s="10" t="e">
        <f>+VLOOKUP($B35,Gesamt!$A$5:$H$306,7,FALSE)</f>
        <v>#N/A</v>
      </c>
      <c r="I35" s="10" t="e">
        <f>+VLOOKUP($B35,Gesamt!$A$5:$I$306,8,FALSE)</f>
        <v>#N/A</v>
      </c>
      <c r="J35" s="10" t="e">
        <f>+VLOOKUP($B35,Gesamt!$A$5:$Q$306,9,FALSE)</f>
        <v>#N/A</v>
      </c>
      <c r="K35" s="10" t="e">
        <f>+VLOOKUP($B35,Gesamt!$A$5:$Q$306,10,FALSE)</f>
        <v>#N/A</v>
      </c>
      <c r="L35" s="10" t="e">
        <f>+VLOOKUP($B35,Gesamt!$A$5:$Q$306,11,FALSE)</f>
        <v>#N/A</v>
      </c>
      <c r="M35" s="10" t="e">
        <f>+VLOOKUP($B35,Gesamt!$A$5:$Q$306,12,FALSE)</f>
        <v>#N/A</v>
      </c>
      <c r="N35" s="10" t="e">
        <f>+VLOOKUP($B35,Gesamt!$A$5:$Q$306,13,FALSE)</f>
        <v>#N/A</v>
      </c>
      <c r="O35" s="10" t="e">
        <f>+VLOOKUP($B35,Gesamt!$A$5:$Q$306,14,FALSE)</f>
        <v>#N/A</v>
      </c>
      <c r="P35" s="10" t="e">
        <f>+VLOOKUP($B35,Gesamt!$A$5:$Q$306,15,FALSE)</f>
        <v>#N/A</v>
      </c>
      <c r="Q35" s="10" t="e">
        <f>+VLOOKUP($B35,Gesamt!$A$5:$Q$306,16,FALSE)</f>
        <v>#N/A</v>
      </c>
      <c r="R35" s="10" t="e">
        <f>(F35*$F$4+G35*$G$4+H35*$H$4+I35*$I$4+J35*$J$4+K35*$K$4+L35*$F$4+M35*$G$4+N35*$H$4+O35*$I$4+P35*$J$4+Q35*$J$4)</f>
        <v>#N/A</v>
      </c>
      <c r="S35" s="8" t="e">
        <f t="shared" si="3"/>
        <v>#N/A</v>
      </c>
    </row>
    <row r="36" spans="1:19" ht="12.75">
      <c r="A36" s="1" t="e">
        <f t="shared" si="1"/>
        <v>#N/A</v>
      </c>
      <c r="B36" s="123"/>
      <c r="C36" s="2" t="e">
        <f>+VLOOKUP($B36,Gesamt!$A$5:$D$306,2,FALSE)</f>
        <v>#N/A</v>
      </c>
      <c r="D36" s="2" t="e">
        <f>+VLOOKUP($B36,Gesamt!$A$5:$D$306,3,FALSE)</f>
        <v>#N/A</v>
      </c>
      <c r="E36" s="1" t="e">
        <f>+VLOOKUP($B36,Gesamt!$A$5:$D$306,4,FALSE)</f>
        <v>#N/A</v>
      </c>
      <c r="F36" s="10" t="e">
        <f>+VLOOKUP($B36,Gesamt!$A$5:$F$306,5,FALSE)</f>
        <v>#N/A</v>
      </c>
      <c r="G36" s="10" t="e">
        <f>+VLOOKUP($B36,Gesamt!$A$5:$G$306,6,FALSE)</f>
        <v>#N/A</v>
      </c>
      <c r="H36" s="10" t="e">
        <f>+VLOOKUP($B36,Gesamt!$A$5:$H$306,7,FALSE)</f>
        <v>#N/A</v>
      </c>
      <c r="I36" s="10" t="e">
        <f>+VLOOKUP($B36,Gesamt!$A$5:$I$306,8,FALSE)</f>
        <v>#N/A</v>
      </c>
      <c r="J36" s="10" t="e">
        <f>+VLOOKUP($B36,Gesamt!$A$5:$Q$306,9,FALSE)</f>
        <v>#N/A</v>
      </c>
      <c r="K36" s="10" t="e">
        <f>+VLOOKUP($B36,Gesamt!$A$5:$Q$306,10,FALSE)</f>
        <v>#N/A</v>
      </c>
      <c r="L36" s="10" t="e">
        <f>+VLOOKUP($B36,Gesamt!$A$5:$Q$306,11,FALSE)</f>
        <v>#N/A</v>
      </c>
      <c r="M36" s="10" t="e">
        <f>+VLOOKUP($B36,Gesamt!$A$5:$Q$306,12,FALSE)</f>
        <v>#N/A</v>
      </c>
      <c r="N36" s="10" t="e">
        <f>+VLOOKUP($B36,Gesamt!$A$5:$Q$306,13,FALSE)</f>
        <v>#N/A</v>
      </c>
      <c r="O36" s="10" t="e">
        <f>+VLOOKUP($B36,Gesamt!$A$5:$Q$306,14,FALSE)</f>
        <v>#N/A</v>
      </c>
      <c r="P36" s="10" t="e">
        <f>+VLOOKUP($B36,Gesamt!$A$5:$Q$306,15,FALSE)</f>
        <v>#N/A</v>
      </c>
      <c r="Q36" s="10" t="e">
        <f>+VLOOKUP($B36,Gesamt!$A$5:$Q$306,16,FALSE)</f>
        <v>#N/A</v>
      </c>
      <c r="R36" s="10" t="e">
        <f>(F36*$F$4+G36*$G$4+H36*$H$4+I36*$I$4+J36*$J$4+K36*$K$4+L36*$F$4+M36*$G$4+N36*$H$4+O36*$I$4+P36*$J$4+Q36*$J$4)</f>
        <v>#N/A</v>
      </c>
      <c r="S36" s="8" t="e">
        <f t="shared" si="3"/>
        <v>#N/A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6"/>
  <dimension ref="A3:U2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11" sqref="B11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MIN(F8:F17)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51" t="s">
        <v>80</v>
      </c>
      <c r="M6" s="151"/>
      <c r="N6" s="151"/>
      <c r="O6" s="151"/>
      <c r="P6" s="151"/>
      <c r="Q6" s="151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 aca="true" t="shared" si="1" ref="A8:A17">IF(R8&gt;0,RANK(S8,S$1:S$65536),0)</f>
        <v>0</v>
      </c>
      <c r="B8" s="122">
        <v>503</v>
      </c>
      <c r="C8" s="2" t="str">
        <f>+VLOOKUP($B8,Gesamt!$A$5:$D$306,2,FALSE)</f>
        <v>Niessen</v>
      </c>
      <c r="D8" s="2" t="str">
        <f>+VLOOKUP($B8,Gesamt!$A$5:$D$306,3,FALSE)</f>
        <v>Nicolas</v>
      </c>
      <c r="E8" s="1" t="str">
        <f>+VLOOKUP($B8,Gesamt!$A$5:$D$306,4,FALSE)</f>
        <v>Simmerath</v>
      </c>
      <c r="F8" s="10">
        <f>+VLOOKUP($B8,Gesamt!$A$5:$F$306,5,FALSE)</f>
        <v>0</v>
      </c>
      <c r="G8" s="10">
        <f>+VLOOKUP($B8,Gesamt!$A$5:$G$306,6,FALSE)</f>
        <v>0</v>
      </c>
      <c r="H8" s="10">
        <f>+VLOOKUP($B8,Gesamt!$A$5:$H$306,7,FALSE)</f>
        <v>0</v>
      </c>
      <c r="I8" s="10">
        <f>+VLOOKUP($B8,Gesamt!$A$5:$I$306,8,FALSE)</f>
        <v>0</v>
      </c>
      <c r="J8" s="10">
        <f>+VLOOKUP($B8,Gesamt!$A$5:$Q$306,9,FALSE)</f>
        <v>0</v>
      </c>
      <c r="K8" s="10">
        <f>+VLOOKUP($B8,Gesamt!$A$5:$Q$306,10,FALSE)</f>
        <v>0</v>
      </c>
      <c r="L8" s="10">
        <f>+VLOOKUP($B8,Gesamt!$A$5:$Q$306,11,FALSE)</f>
        <v>0</v>
      </c>
      <c r="M8" s="10">
        <f>+VLOOKUP($B8,Gesamt!$A$5:$Q$306,12,FALSE)</f>
        <v>0</v>
      </c>
      <c r="N8" s="10">
        <f>+VLOOKUP($B8,Gesamt!$A$5:$Q$306,13,FALSE)</f>
        <v>0</v>
      </c>
      <c r="O8" s="10">
        <f>+VLOOKUP($B8,Gesamt!$A$5:$Q$306,14,FALSE)</f>
        <v>0</v>
      </c>
      <c r="P8" s="10">
        <f>+VLOOKUP($B8,Gesamt!$A$5:$Q$306,15,FALSE)</f>
        <v>0</v>
      </c>
      <c r="Q8" s="10">
        <f>+VLOOKUP($B8,Gesamt!$A$5:$Q$306,16,FALSE)</f>
        <v>0</v>
      </c>
      <c r="R8" s="10">
        <f>(F8*$F$4+G8*$G$4+H8*$H$4+I8*$I$4+J8*$J$4+K8*$K$4+L8*$F$4+M8*$G$4+N8*$H$4+O8*$I$4+P8*$J$4+Q8*$J$4)</f>
        <v>0</v>
      </c>
      <c r="S8" s="8">
        <f aca="true" t="shared" si="2" ref="S8:S17">IF(R8&gt;0,R8*-1,-1000)</f>
        <v>-1000</v>
      </c>
    </row>
    <row r="9" spans="1:19" ht="12.75">
      <c r="A9" s="1" t="e">
        <f t="shared" si="1"/>
        <v>#N/A</v>
      </c>
      <c r="B9" s="122">
        <v>506</v>
      </c>
      <c r="C9" s="2" t="str">
        <f>+VLOOKUP($B9,Gesamt!$A$5:$D$306,2,FALSE)</f>
        <v>Elges</v>
      </c>
      <c r="D9" s="2" t="str">
        <f>+VLOOKUP($B9,Gesamt!$A$5:$D$306,3,FALSE)</f>
        <v>Erik</v>
      </c>
      <c r="E9" s="1" t="str">
        <f>+VLOOKUP($B9,Gesamt!$A$5:$D$306,4,FALSE)</f>
        <v>Stromberg</v>
      </c>
      <c r="F9" s="10" t="str">
        <f>+VLOOKUP($B9,Gesamt!$A$5:$F$306,5,FALSE)</f>
        <v>36,18</v>
      </c>
      <c r="G9" s="10" t="str">
        <f>+VLOOKUP($B9,Gesamt!$A$5:$G$306,6,FALSE)</f>
        <v>35,66</v>
      </c>
      <c r="H9" s="10" t="str">
        <f>+VLOOKUP($B9,Gesamt!$A$5:$H$306,7,FALSE)</f>
        <v>35,43</v>
      </c>
      <c r="I9" s="10" t="str">
        <f>+VLOOKUP($B9,Gesamt!$A$5:$I$306,8,FALSE)</f>
        <v>35,27</v>
      </c>
      <c r="J9" s="10" t="str">
        <f>+VLOOKUP($B9,Gesamt!$A$5:$Q$306,9,FALSE)</f>
        <v>35,19</v>
      </c>
      <c r="K9" s="10">
        <f>+VLOOKUP($B9,Gesamt!$A$5:$Q$306,10,FALSE)</f>
        <v>0</v>
      </c>
      <c r="L9" s="10">
        <f>+VLOOKUP($B9,Gesamt!$A$5:$Q$306,11,FALSE)</f>
        <v>0</v>
      </c>
      <c r="M9" s="10">
        <f>+VLOOKUP($B9,Gesamt!$A$5:$Q$306,12,FALSE)</f>
        <v>0</v>
      </c>
      <c r="N9" s="10">
        <f>+VLOOKUP($B9,Gesamt!$A$5:$Q$306,13,FALSE)</f>
        <v>0</v>
      </c>
      <c r="O9" s="10">
        <f>+VLOOKUP($B9,Gesamt!$A$5:$Q$306,14,FALSE)</f>
        <v>0</v>
      </c>
      <c r="P9" s="10">
        <f>+VLOOKUP($B9,Gesamt!$A$5:$Q$306,15,FALSE)</f>
        <v>0</v>
      </c>
      <c r="Q9" s="10">
        <f>+VLOOKUP($B9,Gesamt!$A$5:$Q$306,16,FALSE)</f>
        <v>0</v>
      </c>
      <c r="R9" s="10">
        <f aca="true" t="shared" si="3" ref="R9:R17">(F9*$F$4+G9*$G$4+H9*$H$4+I9*$I$4+J9*$J$4+K9*$K$4+L9*$F$4+M9*$G$4+N9*$H$4+O9*$I$4+P9*$J$4+Q9*$J$4)</f>
        <v>141.55</v>
      </c>
      <c r="S9" s="8">
        <f t="shared" si="2"/>
        <v>-141.55</v>
      </c>
    </row>
    <row r="10" spans="1:19" ht="12.75">
      <c r="A10" s="1" t="e">
        <f t="shared" si="1"/>
        <v>#N/A</v>
      </c>
      <c r="B10" s="122">
        <v>511</v>
      </c>
      <c r="C10" s="2" t="e">
        <f>+VLOOKUP($B10,Gesamt!$A$5:$D$306,2,FALSE)</f>
        <v>#N/A</v>
      </c>
      <c r="D10" s="2" t="e">
        <f>+VLOOKUP($B10,Gesamt!$A$5:$D$306,3,FALSE)</f>
        <v>#N/A</v>
      </c>
      <c r="E10" s="1" t="e">
        <f>+VLOOKUP($B10,Gesamt!$A$5:$D$306,4,FALSE)</f>
        <v>#N/A</v>
      </c>
      <c r="F10" s="10" t="e">
        <f>+VLOOKUP($B10,Gesamt!$A$5:$F$306,5,FALSE)</f>
        <v>#N/A</v>
      </c>
      <c r="G10" s="10" t="e">
        <f>+VLOOKUP($B10,Gesamt!$A$5:$G$306,6,FALSE)</f>
        <v>#N/A</v>
      </c>
      <c r="H10" s="10" t="e">
        <f>+VLOOKUP($B10,Gesamt!$A$5:$H$306,7,FALSE)</f>
        <v>#N/A</v>
      </c>
      <c r="I10" s="10" t="e">
        <f>+VLOOKUP($B10,Gesamt!$A$5:$I$306,8,FALSE)</f>
        <v>#N/A</v>
      </c>
      <c r="J10" s="10" t="e">
        <f>+VLOOKUP($B10,Gesamt!$A$5:$Q$306,9,FALSE)</f>
        <v>#N/A</v>
      </c>
      <c r="K10" s="10" t="e">
        <f>+VLOOKUP($B10,Gesamt!$A$5:$Q$306,10,FALSE)</f>
        <v>#N/A</v>
      </c>
      <c r="L10" s="10" t="e">
        <f>+VLOOKUP($B10,Gesamt!$A$5:$Q$306,11,FALSE)</f>
        <v>#N/A</v>
      </c>
      <c r="M10" s="10" t="e">
        <f>+VLOOKUP($B10,Gesamt!$A$5:$Q$306,12,FALSE)</f>
        <v>#N/A</v>
      </c>
      <c r="N10" s="10" t="e">
        <f>+VLOOKUP($B10,Gesamt!$A$5:$Q$306,13,FALSE)</f>
        <v>#N/A</v>
      </c>
      <c r="O10" s="10" t="e">
        <f>+VLOOKUP($B10,Gesamt!$A$5:$Q$306,14,FALSE)</f>
        <v>#N/A</v>
      </c>
      <c r="P10" s="10" t="e">
        <f>+VLOOKUP($B10,Gesamt!$A$5:$Q$306,15,FALSE)</f>
        <v>#N/A</v>
      </c>
      <c r="Q10" s="10" t="e">
        <f>+VLOOKUP($B10,Gesamt!$A$5:$Q$306,16,FALSE)</f>
        <v>#N/A</v>
      </c>
      <c r="R10" s="10" t="e">
        <f t="shared" si="3"/>
        <v>#N/A</v>
      </c>
      <c r="S10" s="8" t="e">
        <f t="shared" si="2"/>
        <v>#N/A</v>
      </c>
    </row>
    <row r="11" spans="1:19" ht="12.75">
      <c r="A11" s="1" t="e">
        <f t="shared" si="1"/>
        <v>#N/A</v>
      </c>
      <c r="B11" s="122">
        <v>513</v>
      </c>
      <c r="C11" s="2" t="e">
        <f>+VLOOKUP($B11,Gesamt!$A$5:$D$306,2,FALSE)</f>
        <v>#N/A</v>
      </c>
      <c r="D11" s="2" t="e">
        <f>+VLOOKUP($B11,Gesamt!$A$5:$D$306,3,FALSE)</f>
        <v>#N/A</v>
      </c>
      <c r="E11" s="1" t="e">
        <f>+VLOOKUP($B11,Gesamt!$A$5:$D$306,4,FALSE)</f>
        <v>#N/A</v>
      </c>
      <c r="F11" s="10" t="e">
        <f>+VLOOKUP($B11,Gesamt!$A$5:$F$306,5,FALSE)</f>
        <v>#N/A</v>
      </c>
      <c r="G11" s="10" t="e">
        <f>+VLOOKUP($B11,Gesamt!$A$5:$G$306,6,FALSE)</f>
        <v>#N/A</v>
      </c>
      <c r="H11" s="10" t="e">
        <f>+VLOOKUP($B11,Gesamt!$A$5:$H$306,7,FALSE)</f>
        <v>#N/A</v>
      </c>
      <c r="I11" s="10" t="e">
        <f>+VLOOKUP($B11,Gesamt!$A$5:$I$306,8,FALSE)</f>
        <v>#N/A</v>
      </c>
      <c r="J11" s="10" t="e">
        <f>+VLOOKUP($B11,Gesamt!$A$5:$Q$306,9,FALSE)</f>
        <v>#N/A</v>
      </c>
      <c r="K11" s="10" t="e">
        <f>+VLOOKUP($B11,Gesamt!$A$5:$Q$306,10,FALSE)</f>
        <v>#N/A</v>
      </c>
      <c r="L11" s="10" t="e">
        <f>+VLOOKUP($B11,Gesamt!$A$5:$Q$306,11,FALSE)</f>
        <v>#N/A</v>
      </c>
      <c r="M11" s="10" t="e">
        <f>+VLOOKUP($B11,Gesamt!$A$5:$Q$306,12,FALSE)</f>
        <v>#N/A</v>
      </c>
      <c r="N11" s="10" t="e">
        <f>+VLOOKUP($B11,Gesamt!$A$5:$Q$306,13,FALSE)</f>
        <v>#N/A</v>
      </c>
      <c r="O11" s="10" t="e">
        <f>+VLOOKUP($B11,Gesamt!$A$5:$Q$306,14,FALSE)</f>
        <v>#N/A</v>
      </c>
      <c r="P11" s="10" t="e">
        <f>+VLOOKUP($B11,Gesamt!$A$5:$Q$306,15,FALSE)</f>
        <v>#N/A</v>
      </c>
      <c r="Q11" s="10" t="e">
        <f>+VLOOKUP($B11,Gesamt!$A$5:$Q$306,16,FALSE)</f>
        <v>#N/A</v>
      </c>
      <c r="R11" s="10" t="e">
        <f t="shared" si="3"/>
        <v>#N/A</v>
      </c>
      <c r="S11" s="8" t="e">
        <f t="shared" si="2"/>
        <v>#N/A</v>
      </c>
    </row>
    <row r="12" spans="1:19" ht="12.75">
      <c r="A12" s="1" t="e">
        <f t="shared" si="1"/>
        <v>#N/A</v>
      </c>
      <c r="B12" s="122"/>
      <c r="C12" s="2" t="e">
        <f>+VLOOKUP($B12,Gesamt!$A$5:$D$306,2,FALSE)</f>
        <v>#N/A</v>
      </c>
      <c r="D12" s="2" t="e">
        <f>+VLOOKUP($B12,Gesamt!$A$5:$D$306,3,FALSE)</f>
        <v>#N/A</v>
      </c>
      <c r="E12" s="1" t="e">
        <f>+VLOOKUP($B12,Gesamt!$A$5:$D$306,4,FALSE)</f>
        <v>#N/A</v>
      </c>
      <c r="F12" s="10" t="e">
        <f>+VLOOKUP($B12,Gesamt!$A$5:$F$306,5,FALSE)</f>
        <v>#N/A</v>
      </c>
      <c r="G12" s="10" t="e">
        <f>+VLOOKUP($B12,Gesamt!$A$5:$G$306,6,FALSE)</f>
        <v>#N/A</v>
      </c>
      <c r="H12" s="10" t="e">
        <f>+VLOOKUP($B12,Gesamt!$A$5:$H$306,7,FALSE)</f>
        <v>#N/A</v>
      </c>
      <c r="I12" s="10" t="e">
        <f>+VLOOKUP($B12,Gesamt!$A$5:$I$306,8,FALSE)</f>
        <v>#N/A</v>
      </c>
      <c r="J12" s="10" t="e">
        <f>+VLOOKUP($B12,Gesamt!$A$5:$Q$306,9,FALSE)</f>
        <v>#N/A</v>
      </c>
      <c r="K12" s="10" t="e">
        <f>+VLOOKUP($B12,Gesamt!$A$5:$Q$306,10,FALSE)</f>
        <v>#N/A</v>
      </c>
      <c r="L12" s="10" t="e">
        <f>+VLOOKUP($B12,Gesamt!$A$5:$Q$306,11,FALSE)</f>
        <v>#N/A</v>
      </c>
      <c r="M12" s="10" t="e">
        <f>+VLOOKUP($B12,Gesamt!$A$5:$Q$306,12,FALSE)</f>
        <v>#N/A</v>
      </c>
      <c r="N12" s="10" t="e">
        <f>+VLOOKUP($B12,Gesamt!$A$5:$Q$306,13,FALSE)</f>
        <v>#N/A</v>
      </c>
      <c r="O12" s="10" t="e">
        <f>+VLOOKUP($B12,Gesamt!$A$5:$Q$306,14,FALSE)</f>
        <v>#N/A</v>
      </c>
      <c r="P12" s="10" t="e">
        <f>+VLOOKUP($B12,Gesamt!$A$5:$Q$306,15,FALSE)</f>
        <v>#N/A</v>
      </c>
      <c r="Q12" s="10" t="e">
        <f>+VLOOKUP($B12,Gesamt!$A$5:$Q$306,16,FALSE)</f>
        <v>#N/A</v>
      </c>
      <c r="R12" s="10" t="e">
        <f t="shared" si="3"/>
        <v>#N/A</v>
      </c>
      <c r="S12" s="8" t="e">
        <f t="shared" si="2"/>
        <v>#N/A</v>
      </c>
    </row>
    <row r="13" spans="1:19" ht="12.75">
      <c r="A13" s="1" t="e">
        <f t="shared" si="1"/>
        <v>#N/A</v>
      </c>
      <c r="B13" s="122"/>
      <c r="C13" s="2" t="e">
        <f>+VLOOKUP($B13,Gesamt!$A$5:$D$306,2,FALSE)</f>
        <v>#N/A</v>
      </c>
      <c r="D13" s="2" t="e">
        <f>+VLOOKUP($B13,Gesamt!$A$5:$D$306,3,FALSE)</f>
        <v>#N/A</v>
      </c>
      <c r="E13" s="1" t="e">
        <f>+VLOOKUP($B13,Gesamt!$A$5:$D$306,4,FALSE)</f>
        <v>#N/A</v>
      </c>
      <c r="F13" s="10" t="e">
        <f>+VLOOKUP($B13,Gesamt!$A$5:$F$306,5,FALSE)</f>
        <v>#N/A</v>
      </c>
      <c r="G13" s="10" t="e">
        <f>+VLOOKUP($B13,Gesamt!$A$5:$G$306,6,FALSE)</f>
        <v>#N/A</v>
      </c>
      <c r="H13" s="10" t="e">
        <f>+VLOOKUP($B13,Gesamt!$A$5:$H$306,7,FALSE)</f>
        <v>#N/A</v>
      </c>
      <c r="I13" s="10" t="e">
        <f>+VLOOKUP($B13,Gesamt!$A$5:$I$306,8,FALSE)</f>
        <v>#N/A</v>
      </c>
      <c r="J13" s="10" t="e">
        <f>+VLOOKUP($B13,Gesamt!$A$5:$Q$306,9,FALSE)</f>
        <v>#N/A</v>
      </c>
      <c r="K13" s="10" t="e">
        <f>+VLOOKUP($B13,Gesamt!$A$5:$Q$306,10,FALSE)</f>
        <v>#N/A</v>
      </c>
      <c r="L13" s="10" t="e">
        <f>+VLOOKUP($B13,Gesamt!$A$5:$Q$306,11,FALSE)</f>
        <v>#N/A</v>
      </c>
      <c r="M13" s="10" t="e">
        <f>+VLOOKUP($B13,Gesamt!$A$5:$Q$306,12,FALSE)</f>
        <v>#N/A</v>
      </c>
      <c r="N13" s="10" t="e">
        <f>+VLOOKUP($B13,Gesamt!$A$5:$Q$306,13,FALSE)</f>
        <v>#N/A</v>
      </c>
      <c r="O13" s="10" t="e">
        <f>+VLOOKUP($B13,Gesamt!$A$5:$Q$306,14,FALSE)</f>
        <v>#N/A</v>
      </c>
      <c r="P13" s="10" t="e">
        <f>+VLOOKUP($B13,Gesamt!$A$5:$Q$306,15,FALSE)</f>
        <v>#N/A</v>
      </c>
      <c r="Q13" s="10" t="e">
        <f>+VLOOKUP($B13,Gesamt!$A$5:$Q$306,16,FALSE)</f>
        <v>#N/A</v>
      </c>
      <c r="R13" s="10" t="e">
        <f t="shared" si="3"/>
        <v>#N/A</v>
      </c>
      <c r="S13" s="8" t="e">
        <f t="shared" si="2"/>
        <v>#N/A</v>
      </c>
    </row>
    <row r="14" spans="1:19" ht="12.75">
      <c r="A14" s="1" t="e">
        <f t="shared" si="1"/>
        <v>#N/A</v>
      </c>
      <c r="B14" s="122"/>
      <c r="C14" s="2" t="e">
        <f>+VLOOKUP($B14,Gesamt!$A$5:$D$306,2,FALSE)</f>
        <v>#N/A</v>
      </c>
      <c r="D14" s="2" t="e">
        <f>+VLOOKUP($B14,Gesamt!$A$5:$D$306,3,FALSE)</f>
        <v>#N/A</v>
      </c>
      <c r="E14" s="1" t="e">
        <f>+VLOOKUP($B14,Gesamt!$A$5:$D$306,4,FALSE)</f>
        <v>#N/A</v>
      </c>
      <c r="F14" s="10" t="e">
        <f>+VLOOKUP($B14,Gesamt!$A$5:$F$306,5,FALSE)</f>
        <v>#N/A</v>
      </c>
      <c r="G14" s="10" t="e">
        <f>+VLOOKUP($B14,Gesamt!$A$5:$G$306,6,FALSE)</f>
        <v>#N/A</v>
      </c>
      <c r="H14" s="10" t="e">
        <f>+VLOOKUP($B14,Gesamt!$A$5:$H$306,7,FALSE)</f>
        <v>#N/A</v>
      </c>
      <c r="I14" s="10" t="e">
        <f>+VLOOKUP($B14,Gesamt!$A$5:$I$306,8,FALSE)</f>
        <v>#N/A</v>
      </c>
      <c r="J14" s="10" t="e">
        <f>+VLOOKUP($B14,Gesamt!$A$5:$Q$306,9,FALSE)</f>
        <v>#N/A</v>
      </c>
      <c r="K14" s="10" t="e">
        <f>+VLOOKUP($B14,Gesamt!$A$5:$Q$306,10,FALSE)</f>
        <v>#N/A</v>
      </c>
      <c r="L14" s="10" t="e">
        <f>+VLOOKUP($B14,Gesamt!$A$5:$Q$306,11,FALSE)</f>
        <v>#N/A</v>
      </c>
      <c r="M14" s="10" t="e">
        <f>+VLOOKUP($B14,Gesamt!$A$5:$Q$306,12,FALSE)</f>
        <v>#N/A</v>
      </c>
      <c r="N14" s="10" t="e">
        <f>+VLOOKUP($B14,Gesamt!$A$5:$Q$306,13,FALSE)</f>
        <v>#N/A</v>
      </c>
      <c r="O14" s="10" t="e">
        <f>+VLOOKUP($B14,Gesamt!$A$5:$Q$306,14,FALSE)</f>
        <v>#N/A</v>
      </c>
      <c r="P14" s="10" t="e">
        <f>+VLOOKUP($B14,Gesamt!$A$5:$Q$306,15,FALSE)</f>
        <v>#N/A</v>
      </c>
      <c r="Q14" s="10" t="e">
        <f>+VLOOKUP($B14,Gesamt!$A$5:$Q$306,16,FALSE)</f>
        <v>#N/A</v>
      </c>
      <c r="R14" s="10" t="e">
        <f t="shared" si="3"/>
        <v>#N/A</v>
      </c>
      <c r="S14" s="8" t="e">
        <f t="shared" si="2"/>
        <v>#N/A</v>
      </c>
    </row>
    <row r="15" spans="1:19" ht="12.75">
      <c r="A15" s="1" t="e">
        <f t="shared" si="1"/>
        <v>#N/A</v>
      </c>
      <c r="B15" s="122"/>
      <c r="C15" s="2" t="e">
        <f>+VLOOKUP($B15,Gesamt!$A$5:$D$306,2,FALSE)</f>
        <v>#N/A</v>
      </c>
      <c r="D15" s="2" t="e">
        <f>+VLOOKUP($B15,Gesamt!$A$5:$D$306,3,FALSE)</f>
        <v>#N/A</v>
      </c>
      <c r="E15" s="1" t="e">
        <f>+VLOOKUP($B15,Gesamt!$A$5:$D$306,4,FALSE)</f>
        <v>#N/A</v>
      </c>
      <c r="F15" s="10" t="e">
        <f>+VLOOKUP($B15,Gesamt!$A$5:$F$306,5,FALSE)</f>
        <v>#N/A</v>
      </c>
      <c r="G15" s="10" t="e">
        <f>+VLOOKUP($B15,Gesamt!$A$5:$G$306,6,FALSE)</f>
        <v>#N/A</v>
      </c>
      <c r="H15" s="10" t="e">
        <f>+VLOOKUP($B15,Gesamt!$A$5:$H$306,7,FALSE)</f>
        <v>#N/A</v>
      </c>
      <c r="I15" s="10" t="e">
        <f>+VLOOKUP($B15,Gesamt!$A$5:$I$306,8,FALSE)</f>
        <v>#N/A</v>
      </c>
      <c r="J15" s="10" t="e">
        <f>+VLOOKUP($B15,Gesamt!$A$5:$Q$306,9,FALSE)</f>
        <v>#N/A</v>
      </c>
      <c r="K15" s="10" t="e">
        <f>+VLOOKUP($B15,Gesamt!$A$5:$Q$306,10,FALSE)</f>
        <v>#N/A</v>
      </c>
      <c r="L15" s="10" t="e">
        <f>+VLOOKUP($B15,Gesamt!$A$5:$Q$306,11,FALSE)</f>
        <v>#N/A</v>
      </c>
      <c r="M15" s="10" t="e">
        <f>+VLOOKUP($B15,Gesamt!$A$5:$Q$306,12,FALSE)</f>
        <v>#N/A</v>
      </c>
      <c r="N15" s="10" t="e">
        <f>+VLOOKUP($B15,Gesamt!$A$5:$Q$306,13,FALSE)</f>
        <v>#N/A</v>
      </c>
      <c r="O15" s="10" t="e">
        <f>+VLOOKUP($B15,Gesamt!$A$5:$Q$306,14,FALSE)</f>
        <v>#N/A</v>
      </c>
      <c r="P15" s="10" t="e">
        <f>+VLOOKUP($B15,Gesamt!$A$5:$Q$306,15,FALSE)</f>
        <v>#N/A</v>
      </c>
      <c r="Q15" s="10" t="e">
        <f>+VLOOKUP($B15,Gesamt!$A$5:$Q$306,16,FALSE)</f>
        <v>#N/A</v>
      </c>
      <c r="R15" s="10" t="e">
        <f t="shared" si="3"/>
        <v>#N/A</v>
      </c>
      <c r="S15" s="8" t="e">
        <f t="shared" si="2"/>
        <v>#N/A</v>
      </c>
    </row>
    <row r="16" spans="1:19" ht="12.75">
      <c r="A16" s="1" t="e">
        <f t="shared" si="1"/>
        <v>#N/A</v>
      </c>
      <c r="B16" s="122"/>
      <c r="C16" s="2" t="e">
        <f>+VLOOKUP($B16,Gesamt!$A$5:$D$306,2,FALSE)</f>
        <v>#N/A</v>
      </c>
      <c r="D16" s="2" t="e">
        <f>+VLOOKUP($B16,Gesamt!$A$5:$D$306,3,FALSE)</f>
        <v>#N/A</v>
      </c>
      <c r="E16" s="1" t="e">
        <f>+VLOOKUP($B16,Gesamt!$A$5:$D$306,4,FALSE)</f>
        <v>#N/A</v>
      </c>
      <c r="F16" s="10" t="e">
        <f>+VLOOKUP($B16,Gesamt!$A$5:$F$306,5,FALSE)</f>
        <v>#N/A</v>
      </c>
      <c r="G16" s="10" t="e">
        <f>+VLOOKUP($B16,Gesamt!$A$5:$G$306,6,FALSE)</f>
        <v>#N/A</v>
      </c>
      <c r="H16" s="10" t="e">
        <f>+VLOOKUP($B16,Gesamt!$A$5:$H$306,7,FALSE)</f>
        <v>#N/A</v>
      </c>
      <c r="I16" s="10" t="e">
        <f>+VLOOKUP($B16,Gesamt!$A$5:$I$306,8,FALSE)</f>
        <v>#N/A</v>
      </c>
      <c r="J16" s="10" t="e">
        <f>+VLOOKUP($B16,Gesamt!$A$5:$Q$306,9,FALSE)</f>
        <v>#N/A</v>
      </c>
      <c r="K16" s="10" t="e">
        <f>+VLOOKUP($B16,Gesamt!$A$5:$Q$306,10,FALSE)</f>
        <v>#N/A</v>
      </c>
      <c r="L16" s="10" t="e">
        <f>+VLOOKUP($B16,Gesamt!$A$5:$Q$306,11,FALSE)</f>
        <v>#N/A</v>
      </c>
      <c r="M16" s="10" t="e">
        <f>+VLOOKUP($B16,Gesamt!$A$5:$Q$306,12,FALSE)</f>
        <v>#N/A</v>
      </c>
      <c r="N16" s="10" t="e">
        <f>+VLOOKUP($B16,Gesamt!$A$5:$Q$306,13,FALSE)</f>
        <v>#N/A</v>
      </c>
      <c r="O16" s="10" t="e">
        <f>+VLOOKUP($B16,Gesamt!$A$5:$Q$306,14,FALSE)</f>
        <v>#N/A</v>
      </c>
      <c r="P16" s="10" t="e">
        <f>+VLOOKUP($B16,Gesamt!$A$5:$Q$306,15,FALSE)</f>
        <v>#N/A</v>
      </c>
      <c r="Q16" s="10" t="e">
        <f>+VLOOKUP($B16,Gesamt!$A$5:$Q$306,16,FALSE)</f>
        <v>#N/A</v>
      </c>
      <c r="R16" s="10" t="e">
        <f t="shared" si="3"/>
        <v>#N/A</v>
      </c>
      <c r="S16" s="8" t="e">
        <f t="shared" si="2"/>
        <v>#N/A</v>
      </c>
    </row>
    <row r="17" spans="1:19" ht="12.75">
      <c r="A17" s="1" t="e">
        <f t="shared" si="1"/>
        <v>#N/A</v>
      </c>
      <c r="B17" s="122"/>
      <c r="C17" s="2" t="e">
        <f>+VLOOKUP($B17,Gesamt!$A$5:$D$306,2,FALSE)</f>
        <v>#N/A</v>
      </c>
      <c r="D17" s="2" t="e">
        <f>+VLOOKUP($B17,Gesamt!$A$5:$D$306,3,FALSE)</f>
        <v>#N/A</v>
      </c>
      <c r="E17" s="1" t="e">
        <f>+VLOOKUP($B17,Gesamt!$A$5:$D$306,4,FALSE)</f>
        <v>#N/A</v>
      </c>
      <c r="F17" s="10" t="e">
        <f>+VLOOKUP($B17,Gesamt!$A$5:$F$306,5,FALSE)</f>
        <v>#N/A</v>
      </c>
      <c r="G17" s="10" t="e">
        <f>+VLOOKUP($B17,Gesamt!$A$5:$G$306,6,FALSE)</f>
        <v>#N/A</v>
      </c>
      <c r="H17" s="10" t="e">
        <f>+VLOOKUP($B17,Gesamt!$A$5:$H$306,7,FALSE)</f>
        <v>#N/A</v>
      </c>
      <c r="I17" s="10" t="e">
        <f>+VLOOKUP($B17,Gesamt!$A$5:$I$306,8,FALSE)</f>
        <v>#N/A</v>
      </c>
      <c r="J17" s="10" t="e">
        <f>+VLOOKUP($B17,Gesamt!$A$5:$Q$306,9,FALSE)</f>
        <v>#N/A</v>
      </c>
      <c r="K17" s="10" t="e">
        <f>+VLOOKUP($B17,Gesamt!$A$5:$Q$306,10,FALSE)</f>
        <v>#N/A</v>
      </c>
      <c r="L17" s="10" t="e">
        <f>+VLOOKUP($B17,Gesamt!$A$5:$Q$306,11,FALSE)</f>
        <v>#N/A</v>
      </c>
      <c r="M17" s="10" t="e">
        <f>+VLOOKUP($B17,Gesamt!$A$5:$Q$306,12,FALSE)</f>
        <v>#N/A</v>
      </c>
      <c r="N17" s="10" t="e">
        <f>+VLOOKUP($B17,Gesamt!$A$5:$Q$306,13,FALSE)</f>
        <v>#N/A</v>
      </c>
      <c r="O17" s="10" t="e">
        <f>+VLOOKUP($B17,Gesamt!$A$5:$Q$306,14,FALSE)</f>
        <v>#N/A</v>
      </c>
      <c r="P17" s="10" t="e">
        <f>+VLOOKUP($B17,Gesamt!$A$5:$Q$306,15,FALSE)</f>
        <v>#N/A</v>
      </c>
      <c r="Q17" s="10" t="e">
        <f>+VLOOKUP($B17,Gesamt!$A$5:$Q$306,16,FALSE)</f>
        <v>#N/A</v>
      </c>
      <c r="R17" s="10" t="e">
        <f t="shared" si="3"/>
        <v>#N/A</v>
      </c>
      <c r="S17" s="8" t="e">
        <f t="shared" si="2"/>
        <v>#N/A</v>
      </c>
    </row>
    <row r="18" ht="12.75">
      <c r="B18" s="6"/>
    </row>
    <row r="19" ht="12.75">
      <c r="B19" s="6"/>
    </row>
    <row r="20" ht="12.75">
      <c r="B20" s="6"/>
    </row>
  </sheetData>
  <sheetProtection/>
  <mergeCells count="1">
    <mergeCell ref="L6:Q6"/>
  </mergeCells>
  <printOptions/>
  <pageMargins left="0.7" right="0.7" top="0.787401575" bottom="0.7874015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6"/>
  <dimension ref="A3:U33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MIN(F8:F14)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51" t="s">
        <v>80</v>
      </c>
      <c r="M6" s="151"/>
      <c r="N6" s="151"/>
      <c r="O6" s="151"/>
      <c r="P6" s="151"/>
      <c r="Q6" s="151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 t="e">
        <f aca="true" t="shared" si="1" ref="A8:A16">IF(R8&gt;0,RANK(S8,S$1:S$65536),0)</f>
        <v>#N/A</v>
      </c>
      <c r="B8" s="123">
        <v>501</v>
      </c>
      <c r="C8" s="2" t="str">
        <f>+VLOOKUP($B8,Gesamt!$A$5:$D$306,2,FALSE)</f>
        <v>Ricker</v>
      </c>
      <c r="D8" s="2" t="str">
        <f>+VLOOKUP($B8,Gesamt!$A$5:$D$306,3,FALSE)</f>
        <v>Jana-Lena</v>
      </c>
      <c r="E8" s="1" t="str">
        <f>+VLOOKUP($B8,Gesamt!$A$5:$D$306,4,FALSE)</f>
        <v>Billerbeck</v>
      </c>
      <c r="F8" s="10" t="str">
        <f>+VLOOKUP($B8,Gesamt!$A$5:$F$306,5,FALSE)</f>
        <v>36,68</v>
      </c>
      <c r="G8" s="10" t="str">
        <f>+VLOOKUP($B8,Gesamt!$A$5:$G$306,6,FALSE)</f>
        <v>36,26</v>
      </c>
      <c r="H8" s="10" t="str">
        <f>+VLOOKUP($B8,Gesamt!$A$5:$H$306,7,FALSE)</f>
        <v>35,79</v>
      </c>
      <c r="I8" s="10" t="str">
        <f>+VLOOKUP($B8,Gesamt!$A$5:$I$306,8,FALSE)</f>
        <v>35,58</v>
      </c>
      <c r="J8" s="10" t="str">
        <f>+VLOOKUP($B8,Gesamt!$A$5:$Q$306,9,FALSE)</f>
        <v>35,59</v>
      </c>
      <c r="K8" s="10">
        <f>+VLOOKUP($B8,Gesamt!$A$5:$Q$306,10,FALSE)</f>
        <v>0</v>
      </c>
      <c r="L8" s="10">
        <f>+VLOOKUP($B8,Gesamt!$A$5:$Q$306,11,FALSE)</f>
        <v>0</v>
      </c>
      <c r="M8" s="10">
        <f>+VLOOKUP($B8,Gesamt!$A$5:$Q$306,12,FALSE)</f>
        <v>0</v>
      </c>
      <c r="N8" s="10">
        <f>+VLOOKUP($B8,Gesamt!$A$5:$Q$306,13,FALSE)</f>
        <v>0</v>
      </c>
      <c r="O8" s="10">
        <f>+VLOOKUP($B8,Gesamt!$A$5:$Q$306,14,FALSE)</f>
        <v>0</v>
      </c>
      <c r="P8" s="10">
        <f>+VLOOKUP($B8,Gesamt!$A$5:$Q$306,15,FALSE)</f>
        <v>0</v>
      </c>
      <c r="Q8" s="10">
        <f>+VLOOKUP($B8,Gesamt!$A$5:$Q$306,16,FALSE)</f>
        <v>0</v>
      </c>
      <c r="R8" s="10">
        <f aca="true" t="shared" si="2" ref="R8:R14">(F8*$F$4+G8*$G$4+H8*$H$4+I8*$I$4+J8*$J$4+K8*$K$4+L8*$F$4+M8*$G$4+N8*$H$4+O8*$I$4+P8*$J$4+Q8*$J$4)</f>
        <v>143.22</v>
      </c>
      <c r="S8" s="8">
        <f aca="true" t="shared" si="3" ref="S8:S14">IF(R8&gt;0,R8*-1,-1000)</f>
        <v>-143.22</v>
      </c>
    </row>
    <row r="9" spans="1:19" ht="12.75">
      <c r="A9" s="1" t="e">
        <f t="shared" si="1"/>
        <v>#N/A</v>
      </c>
      <c r="B9" s="123">
        <v>502</v>
      </c>
      <c r="C9" s="2" t="str">
        <f>+VLOOKUP($B9,Gesamt!$A$5:$D$306,2,FALSE)</f>
        <v>Schmidt</v>
      </c>
      <c r="D9" s="2" t="str">
        <f>+VLOOKUP($B9,Gesamt!$A$5:$D$306,3,FALSE)</f>
        <v>Marvin</v>
      </c>
      <c r="E9" s="1" t="str">
        <f>+VLOOKUP($B9,Gesamt!$A$5:$D$306,4,FALSE)</f>
        <v>Varel</v>
      </c>
      <c r="F9" s="10" t="str">
        <f>+VLOOKUP($B9,Gesamt!$A$5:$F$306,5,FALSE)</f>
        <v>36,53</v>
      </c>
      <c r="G9" s="10" t="str">
        <f>+VLOOKUP($B9,Gesamt!$A$5:$G$306,6,FALSE)</f>
        <v>36,21</v>
      </c>
      <c r="H9" s="10" t="str">
        <f>+VLOOKUP($B9,Gesamt!$A$5:$H$306,7,FALSE)</f>
        <v>35,68</v>
      </c>
      <c r="I9" s="10" t="str">
        <f>+VLOOKUP($B9,Gesamt!$A$5:$I$306,8,FALSE)</f>
        <v>35,75</v>
      </c>
      <c r="J9" s="10" t="str">
        <f>+VLOOKUP($B9,Gesamt!$A$5:$Q$306,9,FALSE)</f>
        <v>35,44</v>
      </c>
      <c r="K9" s="10">
        <f>+VLOOKUP($B9,Gesamt!$A$5:$Q$306,10,FALSE)</f>
        <v>0</v>
      </c>
      <c r="L9" s="10">
        <f>+VLOOKUP($B9,Gesamt!$A$5:$Q$306,11,FALSE)</f>
        <v>0</v>
      </c>
      <c r="M9" s="10">
        <f>+VLOOKUP($B9,Gesamt!$A$5:$Q$306,12,FALSE)</f>
        <v>0</v>
      </c>
      <c r="N9" s="10">
        <f>+VLOOKUP($B9,Gesamt!$A$5:$Q$306,13,FALSE)</f>
        <v>0</v>
      </c>
      <c r="O9" s="10">
        <f>+VLOOKUP($B9,Gesamt!$A$5:$Q$306,14,FALSE)</f>
        <v>0</v>
      </c>
      <c r="P9" s="10">
        <f>+VLOOKUP($B9,Gesamt!$A$5:$Q$306,15,FALSE)</f>
        <v>0</v>
      </c>
      <c r="Q9" s="10">
        <f>+VLOOKUP($B9,Gesamt!$A$5:$Q$306,16,FALSE)</f>
        <v>0</v>
      </c>
      <c r="R9" s="10">
        <f t="shared" si="2"/>
        <v>143.08</v>
      </c>
      <c r="S9" s="8">
        <f t="shared" si="3"/>
        <v>-143.08</v>
      </c>
    </row>
    <row r="10" spans="1:19" ht="12.75">
      <c r="A10" s="1" t="e">
        <f t="shared" si="1"/>
        <v>#N/A</v>
      </c>
      <c r="B10" s="123">
        <v>504</v>
      </c>
      <c r="C10" s="2" t="str">
        <f>+VLOOKUP($B10,Gesamt!$A$5:$D$306,2,FALSE)</f>
        <v>Schlösser</v>
      </c>
      <c r="D10" s="2" t="str">
        <f>+VLOOKUP($B10,Gesamt!$A$5:$D$306,3,FALSE)</f>
        <v>Timon</v>
      </c>
      <c r="E10" s="1" t="str">
        <f>+VLOOKUP($B10,Gesamt!$A$5:$D$306,4,FALSE)</f>
        <v>Stromberg</v>
      </c>
      <c r="F10" s="10" t="str">
        <f>+VLOOKUP($B10,Gesamt!$A$5:$F$306,5,FALSE)</f>
        <v>36,47</v>
      </c>
      <c r="G10" s="10" t="str">
        <f>+VLOOKUP($B10,Gesamt!$A$5:$G$306,6,FALSE)</f>
        <v>57,16</v>
      </c>
      <c r="H10" s="10" t="str">
        <f>+VLOOKUP($B10,Gesamt!$A$5:$H$306,7,FALSE)</f>
        <v>35,67</v>
      </c>
      <c r="I10" s="10" t="str">
        <f>+VLOOKUP($B10,Gesamt!$A$5:$I$306,8,FALSE)</f>
        <v>35,64</v>
      </c>
      <c r="J10" s="10" t="str">
        <f>+VLOOKUP($B10,Gesamt!$A$5:$Q$306,9,FALSE)</f>
        <v>35,23</v>
      </c>
      <c r="K10" s="10">
        <f>+VLOOKUP($B10,Gesamt!$A$5:$Q$306,10,FALSE)</f>
        <v>0</v>
      </c>
      <c r="L10" s="10">
        <f>+VLOOKUP($B10,Gesamt!$A$5:$Q$306,11,FALSE)</f>
        <v>0</v>
      </c>
      <c r="M10" s="10">
        <f>+VLOOKUP($B10,Gesamt!$A$5:$Q$306,12,FALSE)</f>
        <v>0</v>
      </c>
      <c r="N10" s="10">
        <f>+VLOOKUP($B10,Gesamt!$A$5:$Q$306,13,FALSE)</f>
        <v>0</v>
      </c>
      <c r="O10" s="10">
        <f>+VLOOKUP($B10,Gesamt!$A$5:$Q$306,14,FALSE)</f>
        <v>0</v>
      </c>
      <c r="P10" s="10">
        <f>+VLOOKUP($B10,Gesamt!$A$5:$Q$306,15,FALSE)</f>
        <v>0</v>
      </c>
      <c r="Q10" s="10">
        <f>+VLOOKUP($B10,Gesamt!$A$5:$Q$306,16,FALSE)</f>
        <v>0</v>
      </c>
      <c r="R10" s="10">
        <f t="shared" si="2"/>
        <v>163.7</v>
      </c>
      <c r="S10" s="8">
        <f t="shared" si="3"/>
        <v>-163.7</v>
      </c>
    </row>
    <row r="11" spans="1:19" ht="12.75">
      <c r="A11" s="1" t="e">
        <f t="shared" si="1"/>
        <v>#N/A</v>
      </c>
      <c r="B11" s="123">
        <v>505</v>
      </c>
      <c r="C11" s="2" t="str">
        <f>+VLOOKUP($B11,Gesamt!$A$5:$D$306,2,FALSE)</f>
        <v>Marx</v>
      </c>
      <c r="D11" s="2" t="str">
        <f>+VLOOKUP($B11,Gesamt!$A$5:$D$306,3,FALSE)</f>
        <v>Fabian</v>
      </c>
      <c r="E11" s="1" t="str">
        <f>+VLOOKUP($B11,Gesamt!$A$5:$D$306,4,FALSE)</f>
        <v>ConAction</v>
      </c>
      <c r="F11" s="10" t="str">
        <f>+VLOOKUP($B11,Gesamt!$A$5:$F$306,5,FALSE)</f>
        <v>36,18</v>
      </c>
      <c r="G11" s="10" t="str">
        <f>+VLOOKUP($B11,Gesamt!$A$5:$G$306,6,FALSE)</f>
        <v>36,29</v>
      </c>
      <c r="H11" s="10" t="str">
        <f>+VLOOKUP($B11,Gesamt!$A$5:$H$306,7,FALSE)</f>
        <v>35,71</v>
      </c>
      <c r="I11" s="10" t="str">
        <f>+VLOOKUP($B11,Gesamt!$A$5:$I$306,8,FALSE)</f>
        <v>36,00</v>
      </c>
      <c r="J11" s="10" t="str">
        <f>+VLOOKUP($B11,Gesamt!$A$5:$Q$306,9,FALSE)</f>
        <v>35,91</v>
      </c>
      <c r="K11" s="10">
        <f>+VLOOKUP($B11,Gesamt!$A$5:$Q$306,10,FALSE)</f>
        <v>0</v>
      </c>
      <c r="L11" s="10">
        <f>+VLOOKUP($B11,Gesamt!$A$5:$Q$306,11,FALSE)</f>
        <v>0</v>
      </c>
      <c r="M11" s="10">
        <f>+VLOOKUP($B11,Gesamt!$A$5:$Q$306,12,FALSE)</f>
        <v>0</v>
      </c>
      <c r="N11" s="10">
        <f>+VLOOKUP($B11,Gesamt!$A$5:$Q$306,13,FALSE)</f>
        <v>0</v>
      </c>
      <c r="O11" s="10">
        <f>+VLOOKUP($B11,Gesamt!$A$5:$Q$306,14,FALSE)</f>
        <v>0</v>
      </c>
      <c r="P11" s="10">
        <f>+VLOOKUP($B11,Gesamt!$A$5:$Q$306,15,FALSE)</f>
        <v>0</v>
      </c>
      <c r="Q11" s="10">
        <f>+VLOOKUP($B11,Gesamt!$A$5:$Q$306,16,FALSE)</f>
        <v>0</v>
      </c>
      <c r="R11" s="10">
        <f t="shared" si="2"/>
        <v>143.91</v>
      </c>
      <c r="S11" s="8">
        <f t="shared" si="3"/>
        <v>-143.91</v>
      </c>
    </row>
    <row r="12" spans="1:19" ht="12.75">
      <c r="A12" s="1">
        <f t="shared" si="1"/>
        <v>0</v>
      </c>
      <c r="B12" s="123">
        <v>507</v>
      </c>
      <c r="C12" s="2" t="str">
        <f>+VLOOKUP($B12,Gesamt!$A$5:$D$306,2,FALSE)</f>
        <v>Wetter</v>
      </c>
      <c r="D12" s="2" t="str">
        <f>+VLOOKUP($B12,Gesamt!$A$5:$D$306,3,FALSE)</f>
        <v>Sabrina</v>
      </c>
      <c r="E12" s="1" t="str">
        <f>+VLOOKUP($B12,Gesamt!$A$5:$D$306,4,FALSE)</f>
        <v>Billerbeck</v>
      </c>
      <c r="F12" s="10">
        <f>+VLOOKUP($B12,Gesamt!$A$5:$F$306,5,FALSE)</f>
        <v>0</v>
      </c>
      <c r="G12" s="10">
        <f>+VLOOKUP($B12,Gesamt!$A$5:$G$306,6,FALSE)</f>
        <v>0</v>
      </c>
      <c r="H12" s="10">
        <f>+VLOOKUP($B12,Gesamt!$A$5:$H$306,7,FALSE)</f>
        <v>0</v>
      </c>
      <c r="I12" s="10">
        <f>+VLOOKUP($B12,Gesamt!$A$5:$I$306,8,FALSE)</f>
        <v>0</v>
      </c>
      <c r="J12" s="10">
        <f>+VLOOKUP($B12,Gesamt!$A$5:$Q$306,9,FALSE)</f>
        <v>0</v>
      </c>
      <c r="K12" s="10">
        <f>+VLOOKUP($B12,Gesamt!$A$5:$Q$306,10,FALSE)</f>
        <v>0</v>
      </c>
      <c r="L12" s="10">
        <f>+VLOOKUP($B12,Gesamt!$A$5:$Q$306,11,FALSE)</f>
        <v>0</v>
      </c>
      <c r="M12" s="10">
        <f>+VLOOKUP($B12,Gesamt!$A$5:$Q$306,12,FALSE)</f>
        <v>0</v>
      </c>
      <c r="N12" s="10">
        <f>+VLOOKUP($B12,Gesamt!$A$5:$Q$306,13,FALSE)</f>
        <v>0</v>
      </c>
      <c r="O12" s="10">
        <f>+VLOOKUP($B12,Gesamt!$A$5:$Q$306,14,FALSE)</f>
        <v>0</v>
      </c>
      <c r="P12" s="10">
        <f>+VLOOKUP($B12,Gesamt!$A$5:$Q$306,15,FALSE)</f>
        <v>0</v>
      </c>
      <c r="Q12" s="10">
        <f>+VLOOKUP($B12,Gesamt!$A$5:$Q$306,16,FALSE)</f>
        <v>0</v>
      </c>
      <c r="R12" s="10">
        <f t="shared" si="2"/>
        <v>0</v>
      </c>
      <c r="S12" s="8">
        <f t="shared" si="3"/>
        <v>-1000</v>
      </c>
    </row>
    <row r="13" spans="1:19" ht="12.75">
      <c r="A13" s="1" t="e">
        <f t="shared" si="1"/>
        <v>#N/A</v>
      </c>
      <c r="B13" s="123">
        <v>510</v>
      </c>
      <c r="C13" s="2" t="e">
        <f>+VLOOKUP($B13,Gesamt!$A$5:$D$306,2,FALSE)</f>
        <v>#N/A</v>
      </c>
      <c r="D13" s="2" t="e">
        <f>+VLOOKUP($B13,Gesamt!$A$5:$D$306,3,FALSE)</f>
        <v>#N/A</v>
      </c>
      <c r="E13" s="1" t="e">
        <f>+VLOOKUP($B13,Gesamt!$A$5:$D$306,4,FALSE)</f>
        <v>#N/A</v>
      </c>
      <c r="F13" s="10" t="e">
        <f>+VLOOKUP($B13,Gesamt!$A$5:$F$306,5,FALSE)</f>
        <v>#N/A</v>
      </c>
      <c r="G13" s="10" t="e">
        <f>+VLOOKUP($B13,Gesamt!$A$5:$G$306,6,FALSE)</f>
        <v>#N/A</v>
      </c>
      <c r="H13" s="10" t="e">
        <f>+VLOOKUP($B13,Gesamt!$A$5:$H$306,7,FALSE)</f>
        <v>#N/A</v>
      </c>
      <c r="I13" s="10" t="e">
        <f>+VLOOKUP($B13,Gesamt!$A$5:$I$306,8,FALSE)</f>
        <v>#N/A</v>
      </c>
      <c r="J13" s="10" t="e">
        <f>+VLOOKUP($B13,Gesamt!$A$5:$Q$306,9,FALSE)</f>
        <v>#N/A</v>
      </c>
      <c r="K13" s="10" t="e">
        <f>+VLOOKUP($B13,Gesamt!$A$5:$Q$306,10,FALSE)</f>
        <v>#N/A</v>
      </c>
      <c r="L13" s="10" t="e">
        <f>+VLOOKUP($B13,Gesamt!$A$5:$Q$306,11,FALSE)</f>
        <v>#N/A</v>
      </c>
      <c r="M13" s="10" t="e">
        <f>+VLOOKUP($B13,Gesamt!$A$5:$Q$306,12,FALSE)</f>
        <v>#N/A</v>
      </c>
      <c r="N13" s="10" t="e">
        <f>+VLOOKUP($B13,Gesamt!$A$5:$Q$306,13,FALSE)</f>
        <v>#N/A</v>
      </c>
      <c r="O13" s="10" t="e">
        <f>+VLOOKUP($B13,Gesamt!$A$5:$Q$306,14,FALSE)</f>
        <v>#N/A</v>
      </c>
      <c r="P13" s="10" t="e">
        <f>+VLOOKUP($B13,Gesamt!$A$5:$Q$306,15,FALSE)</f>
        <v>#N/A</v>
      </c>
      <c r="Q13" s="10" t="e">
        <f>+VLOOKUP($B13,Gesamt!$A$5:$Q$306,16,FALSE)</f>
        <v>#N/A</v>
      </c>
      <c r="R13" s="10" t="e">
        <f t="shared" si="2"/>
        <v>#N/A</v>
      </c>
      <c r="S13" s="8" t="e">
        <f t="shared" si="3"/>
        <v>#N/A</v>
      </c>
    </row>
    <row r="14" spans="1:19" ht="12.75">
      <c r="A14" s="1" t="e">
        <f t="shared" si="1"/>
        <v>#N/A</v>
      </c>
      <c r="B14" s="123">
        <v>512</v>
      </c>
      <c r="C14" s="2" t="e">
        <f>+VLOOKUP($B14,Gesamt!$A$5:$D$306,2,FALSE)</f>
        <v>#N/A</v>
      </c>
      <c r="D14" s="2" t="e">
        <f>+VLOOKUP($B14,Gesamt!$A$5:$D$306,3,FALSE)</f>
        <v>#N/A</v>
      </c>
      <c r="E14" s="1" t="e">
        <f>+VLOOKUP($B14,Gesamt!$A$5:$D$306,4,FALSE)</f>
        <v>#N/A</v>
      </c>
      <c r="F14" s="10" t="e">
        <f>+VLOOKUP($B14,Gesamt!$A$5:$F$306,5,FALSE)</f>
        <v>#N/A</v>
      </c>
      <c r="G14" s="10" t="e">
        <f>+VLOOKUP($B14,Gesamt!$A$5:$G$306,6,FALSE)</f>
        <v>#N/A</v>
      </c>
      <c r="H14" s="10" t="e">
        <f>+VLOOKUP($B14,Gesamt!$A$5:$H$306,7,FALSE)</f>
        <v>#N/A</v>
      </c>
      <c r="I14" s="10" t="e">
        <f>+VLOOKUP($B14,Gesamt!$A$5:$I$306,8,FALSE)</f>
        <v>#N/A</v>
      </c>
      <c r="J14" s="10" t="e">
        <f>+VLOOKUP($B14,Gesamt!$A$5:$Q$306,9,FALSE)</f>
        <v>#N/A</v>
      </c>
      <c r="K14" s="10" t="e">
        <f>+VLOOKUP($B14,Gesamt!$A$5:$Q$306,10,FALSE)</f>
        <v>#N/A</v>
      </c>
      <c r="L14" s="10" t="e">
        <f>+VLOOKUP($B14,Gesamt!$A$5:$Q$306,11,FALSE)</f>
        <v>#N/A</v>
      </c>
      <c r="M14" s="10" t="e">
        <f>+VLOOKUP($B14,Gesamt!$A$5:$Q$306,12,FALSE)</f>
        <v>#N/A</v>
      </c>
      <c r="N14" s="10" t="e">
        <f>+VLOOKUP($B14,Gesamt!$A$5:$Q$306,13,FALSE)</f>
        <v>#N/A</v>
      </c>
      <c r="O14" s="10" t="e">
        <f>+VLOOKUP($B14,Gesamt!$A$5:$Q$306,14,FALSE)</f>
        <v>#N/A</v>
      </c>
      <c r="P14" s="10" t="e">
        <f>+VLOOKUP($B14,Gesamt!$A$5:$Q$306,15,FALSE)</f>
        <v>#N/A</v>
      </c>
      <c r="Q14" s="10" t="e">
        <f>+VLOOKUP($B14,Gesamt!$A$5:$Q$306,16,FALSE)</f>
        <v>#N/A</v>
      </c>
      <c r="R14" s="10" t="e">
        <f t="shared" si="2"/>
        <v>#N/A</v>
      </c>
      <c r="S14" s="8" t="e">
        <f t="shared" si="3"/>
        <v>#N/A</v>
      </c>
    </row>
    <row r="15" spans="1:19" ht="12.75">
      <c r="A15" s="1" t="e">
        <f t="shared" si="1"/>
        <v>#N/A</v>
      </c>
      <c r="B15" s="123">
        <v>514</v>
      </c>
      <c r="C15" s="2" t="e">
        <f>+VLOOKUP($B15,Gesamt!$A$5:$D$306,2,FALSE)</f>
        <v>#N/A</v>
      </c>
      <c r="D15" s="2" t="e">
        <f>+VLOOKUP($B15,Gesamt!$A$5:$D$306,3,FALSE)</f>
        <v>#N/A</v>
      </c>
      <c r="E15" s="1" t="e">
        <f>+VLOOKUP($B15,Gesamt!$A$5:$D$306,4,FALSE)</f>
        <v>#N/A</v>
      </c>
      <c r="F15" s="10" t="e">
        <f>+VLOOKUP($B15,Gesamt!$A$5:$F$306,5,FALSE)</f>
        <v>#N/A</v>
      </c>
      <c r="G15" s="10" t="e">
        <f>+VLOOKUP($B15,Gesamt!$A$5:$G$306,6,FALSE)</f>
        <v>#N/A</v>
      </c>
      <c r="H15" s="10" t="e">
        <f>+VLOOKUP($B15,Gesamt!$A$5:$H$306,7,FALSE)</f>
        <v>#N/A</v>
      </c>
      <c r="I15" s="10" t="e">
        <f>+VLOOKUP($B15,Gesamt!$A$5:$I$306,8,FALSE)</f>
        <v>#N/A</v>
      </c>
      <c r="J15" s="10" t="e">
        <f>+VLOOKUP($B15,Gesamt!$A$5:$Q$306,9,FALSE)</f>
        <v>#N/A</v>
      </c>
      <c r="K15" s="10" t="e">
        <f>+VLOOKUP($B15,Gesamt!$A$5:$Q$306,10,FALSE)</f>
        <v>#N/A</v>
      </c>
      <c r="L15" s="10" t="e">
        <f>+VLOOKUP($B15,Gesamt!$A$5:$Q$306,11,FALSE)</f>
        <v>#N/A</v>
      </c>
      <c r="M15" s="10" t="e">
        <f>+VLOOKUP($B15,Gesamt!$A$5:$Q$306,12,FALSE)</f>
        <v>#N/A</v>
      </c>
      <c r="N15" s="10" t="e">
        <f>+VLOOKUP($B15,Gesamt!$A$5:$Q$306,13,FALSE)</f>
        <v>#N/A</v>
      </c>
      <c r="O15" s="10" t="e">
        <f>+VLOOKUP($B15,Gesamt!$A$5:$Q$306,14,FALSE)</f>
        <v>#N/A</v>
      </c>
      <c r="P15" s="10" t="e">
        <f>+VLOOKUP($B15,Gesamt!$A$5:$Q$306,15,FALSE)</f>
        <v>#N/A</v>
      </c>
      <c r="Q15" s="10" t="e">
        <f>+VLOOKUP($B15,Gesamt!$A$5:$Q$306,16,FALSE)</f>
        <v>#N/A</v>
      </c>
      <c r="R15" s="10" t="e">
        <f>(F15*$F$4+G15*$G$4+H15*$H$4+I15*$I$4+J15*$J$4+K15*$K$4+L15*$F$4+M15*$G$4+N15*$H$4+O15*$I$4+P15*$J$4+Q15*$J$4)</f>
        <v>#N/A</v>
      </c>
      <c r="S15" s="8" t="e">
        <f>IF(R15&gt;0,R15*-1,-1000)</f>
        <v>#N/A</v>
      </c>
    </row>
    <row r="16" spans="1:19" ht="12.75">
      <c r="A16" s="1" t="e">
        <f t="shared" si="1"/>
        <v>#N/A</v>
      </c>
      <c r="B16" s="123">
        <v>515</v>
      </c>
      <c r="C16" s="2" t="e">
        <f>+VLOOKUP($B16,Gesamt!$A$5:$D$306,2,FALSE)</f>
        <v>#N/A</v>
      </c>
      <c r="D16" s="2" t="e">
        <f>+VLOOKUP($B16,Gesamt!$A$5:$D$306,3,FALSE)</f>
        <v>#N/A</v>
      </c>
      <c r="E16" s="1" t="e">
        <f>+VLOOKUP($B16,Gesamt!$A$5:$D$306,4,FALSE)</f>
        <v>#N/A</v>
      </c>
      <c r="F16" s="10" t="e">
        <f>+VLOOKUP($B16,Gesamt!$A$5:$F$306,5,FALSE)</f>
        <v>#N/A</v>
      </c>
      <c r="G16" s="10" t="e">
        <f>+VLOOKUP($B16,Gesamt!$A$5:$G$306,6,FALSE)</f>
        <v>#N/A</v>
      </c>
      <c r="H16" s="10" t="e">
        <f>+VLOOKUP($B16,Gesamt!$A$5:$H$306,7,FALSE)</f>
        <v>#N/A</v>
      </c>
      <c r="I16" s="10" t="e">
        <f>+VLOOKUP($B16,Gesamt!$A$5:$I$306,8,FALSE)</f>
        <v>#N/A</v>
      </c>
      <c r="J16" s="10" t="e">
        <f>+VLOOKUP($B16,Gesamt!$A$5:$Q$306,9,FALSE)</f>
        <v>#N/A</v>
      </c>
      <c r="K16" s="10" t="e">
        <f>+VLOOKUP($B16,Gesamt!$A$5:$Q$306,10,FALSE)</f>
        <v>#N/A</v>
      </c>
      <c r="L16" s="10" t="e">
        <f>+VLOOKUP($B16,Gesamt!$A$5:$Q$306,11,FALSE)</f>
        <v>#N/A</v>
      </c>
      <c r="M16" s="10" t="e">
        <f>+VLOOKUP($B16,Gesamt!$A$5:$Q$306,12,FALSE)</f>
        <v>#N/A</v>
      </c>
      <c r="N16" s="10" t="e">
        <f>+VLOOKUP($B16,Gesamt!$A$5:$Q$306,13,FALSE)</f>
        <v>#N/A</v>
      </c>
      <c r="O16" s="10" t="e">
        <f>+VLOOKUP($B16,Gesamt!$A$5:$Q$306,14,FALSE)</f>
        <v>#N/A</v>
      </c>
      <c r="P16" s="10" t="e">
        <f>+VLOOKUP($B16,Gesamt!$A$5:$Q$306,15,FALSE)</f>
        <v>#N/A</v>
      </c>
      <c r="Q16" s="10" t="e">
        <f>+VLOOKUP($B16,Gesamt!$A$5:$Q$306,16,FALSE)</f>
        <v>#N/A</v>
      </c>
      <c r="R16" s="10" t="e">
        <f>(F16*$F$4+G16*$G$4+H16*$H$4+I16*$I$4+J16*$J$4+K16*$K$4+L16*$F$4+M16*$G$4+N16*$H$4+O16*$I$4+P16*$J$4+Q16*$J$4)</f>
        <v>#N/A</v>
      </c>
      <c r="S16" s="8" t="e">
        <f>IF(R16&gt;0,R16*-1,-1000)</f>
        <v>#N/A</v>
      </c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  <row r="28" spans="1:2" ht="12.75">
      <c r="A28" s="1"/>
      <c r="B28" s="6"/>
    </row>
    <row r="29" spans="1:2" ht="12.75">
      <c r="A29" s="1"/>
      <c r="B29" s="6"/>
    </row>
    <row r="30" spans="1:2" ht="12.75">
      <c r="A30" s="1"/>
      <c r="B30" s="6"/>
    </row>
    <row r="31" spans="1:2" ht="12.75">
      <c r="A31" s="1"/>
      <c r="B31" s="6"/>
    </row>
    <row r="32" spans="1:2" ht="12.75">
      <c r="A32" s="1"/>
      <c r="B32" s="6"/>
    </row>
    <row r="33" spans="1:2" ht="12.75">
      <c r="A33" s="1"/>
      <c r="B33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9"/>
  <dimension ref="A1:J262"/>
  <sheetViews>
    <sheetView zoomScale="95" zoomScaleNormal="9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10.421875" style="13" customWidth="1"/>
    <col min="2" max="2" width="21.8515625" style="16" customWidth="1"/>
    <col min="3" max="3" width="20.421875" style="16" customWidth="1"/>
    <col min="4" max="4" width="22.140625" style="16" customWidth="1"/>
    <col min="5" max="5" width="13.57421875" style="13" customWidth="1"/>
    <col min="6" max="6" width="14.421875" style="13" customWidth="1"/>
    <col min="7" max="7" width="13.7109375" style="13" customWidth="1"/>
    <col min="8" max="8" width="13.57421875" style="13" customWidth="1"/>
    <col min="9" max="9" width="13.421875" style="13" customWidth="1"/>
  </cols>
  <sheetData>
    <row r="1" spans="3:8" ht="15" customHeight="1">
      <c r="C1" s="152" t="s">
        <v>91</v>
      </c>
      <c r="D1" s="152"/>
      <c r="E1" s="152"/>
      <c r="F1" s="152"/>
      <c r="G1" s="152"/>
      <c r="H1" s="152"/>
    </row>
    <row r="2" spans="3:8" ht="15">
      <c r="C2" s="152"/>
      <c r="D2" s="152"/>
      <c r="E2" s="152"/>
      <c r="F2" s="152"/>
      <c r="G2" s="152"/>
      <c r="H2" s="152"/>
    </row>
    <row r="4" spans="1:10" ht="15.75">
      <c r="A4" s="12" t="s">
        <v>7</v>
      </c>
      <c r="B4" s="12" t="s">
        <v>1</v>
      </c>
      <c r="C4" s="12" t="s">
        <v>11</v>
      </c>
      <c r="D4" s="12" t="s">
        <v>2</v>
      </c>
      <c r="E4" s="12" t="s">
        <v>17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</row>
    <row r="5" spans="1:10" ht="15">
      <c r="A5" s="1"/>
      <c r="B5" s="14" t="e">
        <f>+VLOOKUP($A5,Gesamt!$A$5:$D$306,2,FALSE)</f>
        <v>#N/A</v>
      </c>
      <c r="C5" s="14" t="e">
        <f>+VLOOKUP($A5,Gesamt!$A$5:$D$306,3,FALSE)</f>
        <v>#N/A</v>
      </c>
      <c r="D5" s="13" t="e">
        <f>+VLOOKUP($A5,Gesamt!$A$5:$D$306,4,FALSE)</f>
        <v>#N/A</v>
      </c>
      <c r="E5" s="13" t="s">
        <v>8</v>
      </c>
      <c r="F5" s="15" t="s">
        <v>9</v>
      </c>
      <c r="G5" s="13" t="s">
        <v>8</v>
      </c>
      <c r="H5" s="15" t="s">
        <v>9</v>
      </c>
      <c r="I5" s="13" t="s">
        <v>8</v>
      </c>
      <c r="J5" s="15" t="s">
        <v>9</v>
      </c>
    </row>
    <row r="6" spans="1:10" ht="15">
      <c r="A6" s="1"/>
      <c r="B6" s="14" t="e">
        <f>+VLOOKUP($A6,Gesamt!$A$5:$D$306,2,FALSE)</f>
        <v>#N/A</v>
      </c>
      <c r="C6" s="14" t="e">
        <f>+VLOOKUP($A6,Gesamt!$A$5:$D$306,3,FALSE)</f>
        <v>#N/A</v>
      </c>
      <c r="D6" s="13" t="e">
        <f>+VLOOKUP($A6,Gesamt!$A$5:$D$306,4,FALSE)</f>
        <v>#N/A</v>
      </c>
      <c r="E6" s="15" t="s">
        <v>9</v>
      </c>
      <c r="F6" s="13" t="s">
        <v>8</v>
      </c>
      <c r="G6" s="15" t="s">
        <v>9</v>
      </c>
      <c r="H6" s="13" t="s">
        <v>8</v>
      </c>
      <c r="I6" s="15" t="s">
        <v>9</v>
      </c>
      <c r="J6" s="13" t="s">
        <v>8</v>
      </c>
    </row>
    <row r="7" spans="1:10" ht="15">
      <c r="A7" s="1"/>
      <c r="B7" s="14" t="e">
        <f>+VLOOKUP($A7,Gesamt!$A$5:$D$306,2,FALSE)</f>
        <v>#N/A</v>
      </c>
      <c r="C7" s="14" t="e">
        <f>+VLOOKUP($A7,Gesamt!$A$5:$D$306,3,FALSE)</f>
        <v>#N/A</v>
      </c>
      <c r="D7" s="13" t="e">
        <f>+VLOOKUP($A7,Gesamt!$A$5:$D$306,4,FALSE)</f>
        <v>#N/A</v>
      </c>
      <c r="E7" s="13" t="s">
        <v>8</v>
      </c>
      <c r="F7" s="15" t="s">
        <v>9</v>
      </c>
      <c r="G7" s="13" t="s">
        <v>8</v>
      </c>
      <c r="H7" s="15" t="s">
        <v>9</v>
      </c>
      <c r="I7" s="13" t="s">
        <v>8</v>
      </c>
      <c r="J7" s="15" t="s">
        <v>9</v>
      </c>
    </row>
    <row r="8" spans="1:10" ht="15">
      <c r="A8" s="1"/>
      <c r="B8" s="14" t="e">
        <f>+VLOOKUP($A8,Gesamt!$A$5:$D$306,2,FALSE)</f>
        <v>#N/A</v>
      </c>
      <c r="C8" s="14" t="e">
        <f>+VLOOKUP($A8,Gesamt!$A$5:$D$306,3,FALSE)</f>
        <v>#N/A</v>
      </c>
      <c r="D8" s="13" t="e">
        <f>+VLOOKUP($A8,Gesamt!$A$5:$D$306,4,FALSE)</f>
        <v>#N/A</v>
      </c>
      <c r="E8" s="15" t="s">
        <v>9</v>
      </c>
      <c r="F8" s="13" t="s">
        <v>8</v>
      </c>
      <c r="G8" s="15" t="s">
        <v>9</v>
      </c>
      <c r="H8" s="13" t="s">
        <v>8</v>
      </c>
      <c r="I8" s="15" t="s">
        <v>9</v>
      </c>
      <c r="J8" s="13" t="s">
        <v>8</v>
      </c>
    </row>
    <row r="9" spans="1:10" ht="15">
      <c r="A9" s="1"/>
      <c r="B9" s="14" t="e">
        <f>+VLOOKUP($A9,Gesamt!$A$5:$D$306,2,FALSE)</f>
        <v>#N/A</v>
      </c>
      <c r="C9" s="14" t="e">
        <f>+VLOOKUP($A9,Gesamt!$A$5:$D$306,3,FALSE)</f>
        <v>#N/A</v>
      </c>
      <c r="D9" s="13" t="e">
        <f>+VLOOKUP($A9,Gesamt!$A$5:$D$306,4,FALSE)</f>
        <v>#N/A</v>
      </c>
      <c r="E9" s="13" t="s">
        <v>8</v>
      </c>
      <c r="F9" s="15" t="s">
        <v>9</v>
      </c>
      <c r="G9" s="13" t="s">
        <v>8</v>
      </c>
      <c r="H9" s="15" t="s">
        <v>9</v>
      </c>
      <c r="I9" s="13" t="s">
        <v>8</v>
      </c>
      <c r="J9" s="15" t="s">
        <v>9</v>
      </c>
    </row>
    <row r="10" spans="1:10" ht="15">
      <c r="A10" s="1"/>
      <c r="B10" s="14" t="e">
        <f>+VLOOKUP($A10,Gesamt!$A$5:$D$306,2,FALSE)</f>
        <v>#N/A</v>
      </c>
      <c r="C10" s="14" t="e">
        <f>+VLOOKUP($A10,Gesamt!$A$5:$D$306,3,FALSE)</f>
        <v>#N/A</v>
      </c>
      <c r="D10" s="13" t="e">
        <f>+VLOOKUP($A10,Gesamt!$A$5:$D$306,4,FALSE)</f>
        <v>#N/A</v>
      </c>
      <c r="E10" s="15" t="s">
        <v>9</v>
      </c>
      <c r="F10" s="13" t="s">
        <v>8</v>
      </c>
      <c r="G10" s="15" t="s">
        <v>9</v>
      </c>
      <c r="H10" s="13" t="s">
        <v>8</v>
      </c>
      <c r="I10" s="15" t="s">
        <v>9</v>
      </c>
      <c r="J10" s="13" t="s">
        <v>8</v>
      </c>
    </row>
    <row r="11" spans="1:10" ht="15">
      <c r="A11" s="1"/>
      <c r="B11" s="14" t="e">
        <f>+VLOOKUP($A11,Gesamt!$A$5:$D$306,2,FALSE)</f>
        <v>#N/A</v>
      </c>
      <c r="C11" s="14" t="e">
        <f>+VLOOKUP($A11,Gesamt!$A$5:$D$306,3,FALSE)</f>
        <v>#N/A</v>
      </c>
      <c r="D11" s="13" t="e">
        <f>+VLOOKUP($A11,Gesamt!$A$5:$D$306,4,FALSE)</f>
        <v>#N/A</v>
      </c>
      <c r="E11" s="13" t="s">
        <v>8</v>
      </c>
      <c r="F11" s="15" t="s">
        <v>9</v>
      </c>
      <c r="G11" s="13" t="s">
        <v>8</v>
      </c>
      <c r="H11" s="15" t="s">
        <v>9</v>
      </c>
      <c r="I11" s="13" t="s">
        <v>8</v>
      </c>
      <c r="J11" s="15" t="s">
        <v>9</v>
      </c>
    </row>
    <row r="12" spans="1:10" ht="15">
      <c r="A12" s="1"/>
      <c r="B12" s="14" t="e">
        <f>+VLOOKUP($A12,Gesamt!$A$5:$D$306,2,FALSE)</f>
        <v>#N/A</v>
      </c>
      <c r="C12" s="14" t="e">
        <f>+VLOOKUP($A12,Gesamt!$A$5:$D$306,3,FALSE)</f>
        <v>#N/A</v>
      </c>
      <c r="D12" s="13" t="e">
        <f>+VLOOKUP($A12,Gesamt!$A$5:$D$306,4,FALSE)</f>
        <v>#N/A</v>
      </c>
      <c r="E12" s="15" t="s">
        <v>9</v>
      </c>
      <c r="F12" s="13" t="s">
        <v>8</v>
      </c>
      <c r="G12" s="15" t="s">
        <v>9</v>
      </c>
      <c r="H12" s="13" t="s">
        <v>8</v>
      </c>
      <c r="I12" s="15" t="s">
        <v>9</v>
      </c>
      <c r="J12" s="13" t="s">
        <v>8</v>
      </c>
    </row>
    <row r="13" spans="1:10" ht="15">
      <c r="A13" s="1"/>
      <c r="B13" s="14" t="e">
        <f>+VLOOKUP($A13,Gesamt!$A$5:$D$306,2,FALSE)</f>
        <v>#N/A</v>
      </c>
      <c r="C13" s="14" t="e">
        <f>+VLOOKUP($A13,Gesamt!$A$5:$D$306,3,FALSE)</f>
        <v>#N/A</v>
      </c>
      <c r="D13" s="13" t="e">
        <f>+VLOOKUP($A13,Gesamt!$A$5:$D$306,4,FALSE)</f>
        <v>#N/A</v>
      </c>
      <c r="E13" s="13" t="s">
        <v>8</v>
      </c>
      <c r="F13" s="15" t="s">
        <v>9</v>
      </c>
      <c r="G13" s="13" t="s">
        <v>8</v>
      </c>
      <c r="H13" s="15" t="s">
        <v>9</v>
      </c>
      <c r="I13" s="13" t="s">
        <v>8</v>
      </c>
      <c r="J13" s="15" t="s">
        <v>9</v>
      </c>
    </row>
    <row r="14" spans="1:10" ht="15">
      <c r="A14" s="1"/>
      <c r="B14" s="14" t="e">
        <f>+VLOOKUP($A14,Gesamt!$A$5:$D$306,2,FALSE)</f>
        <v>#N/A</v>
      </c>
      <c r="C14" s="14" t="e">
        <f>+VLOOKUP($A14,Gesamt!$A$5:$D$306,3,FALSE)</f>
        <v>#N/A</v>
      </c>
      <c r="D14" s="13" t="e">
        <f>+VLOOKUP($A14,Gesamt!$A$5:$D$306,4,FALSE)</f>
        <v>#N/A</v>
      </c>
      <c r="E14" s="15" t="s">
        <v>9</v>
      </c>
      <c r="F14" s="13" t="s">
        <v>8</v>
      </c>
      <c r="G14" s="15" t="s">
        <v>9</v>
      </c>
      <c r="H14" s="13" t="s">
        <v>8</v>
      </c>
      <c r="I14" s="15" t="s">
        <v>9</v>
      </c>
      <c r="J14" s="13" t="s">
        <v>8</v>
      </c>
    </row>
    <row r="15" spans="1:10" ht="15">
      <c r="A15" s="1"/>
      <c r="B15" s="14" t="e">
        <f>+VLOOKUP($A15,Gesamt!$A$5:$D$306,2,FALSE)</f>
        <v>#N/A</v>
      </c>
      <c r="C15" s="14" t="e">
        <f>+VLOOKUP($A15,Gesamt!$A$5:$D$306,3,FALSE)</f>
        <v>#N/A</v>
      </c>
      <c r="D15" s="13" t="e">
        <f>+VLOOKUP($A15,Gesamt!$A$5:$D$306,4,FALSE)</f>
        <v>#N/A</v>
      </c>
      <c r="E15" s="13" t="s">
        <v>8</v>
      </c>
      <c r="F15" s="15" t="s">
        <v>9</v>
      </c>
      <c r="G15" s="13" t="s">
        <v>8</v>
      </c>
      <c r="H15" s="15" t="s">
        <v>9</v>
      </c>
      <c r="I15" s="13" t="s">
        <v>8</v>
      </c>
      <c r="J15" s="15" t="s">
        <v>9</v>
      </c>
    </row>
    <row r="16" spans="1:10" ht="15">
      <c r="A16" s="1"/>
      <c r="B16" s="14" t="e">
        <f>+VLOOKUP($A16,Gesamt!$A$5:$D$306,2,FALSE)</f>
        <v>#N/A</v>
      </c>
      <c r="C16" s="14" t="e">
        <f>+VLOOKUP($A16,Gesamt!$A$5:$D$306,3,FALSE)</f>
        <v>#N/A</v>
      </c>
      <c r="D16" s="13" t="e">
        <f>+VLOOKUP($A16,Gesamt!$A$5:$D$306,4,FALSE)</f>
        <v>#N/A</v>
      </c>
      <c r="E16" s="15" t="s">
        <v>9</v>
      </c>
      <c r="F16" s="13" t="s">
        <v>8</v>
      </c>
      <c r="G16" s="15" t="s">
        <v>9</v>
      </c>
      <c r="H16" s="13" t="s">
        <v>8</v>
      </c>
      <c r="I16" s="15" t="s">
        <v>9</v>
      </c>
      <c r="J16" s="13" t="s">
        <v>8</v>
      </c>
    </row>
    <row r="17" spans="1:10" ht="15">
      <c r="A17" s="1"/>
      <c r="B17" s="14" t="e">
        <f>+VLOOKUP($A17,Gesamt!$A$5:$D$306,2,FALSE)</f>
        <v>#N/A</v>
      </c>
      <c r="C17" s="14" t="e">
        <f>+VLOOKUP($A17,Gesamt!$A$5:$D$306,3,FALSE)</f>
        <v>#N/A</v>
      </c>
      <c r="D17" s="13" t="e">
        <f>+VLOOKUP($A17,Gesamt!$A$5:$D$306,4,FALSE)</f>
        <v>#N/A</v>
      </c>
      <c r="E17" s="13" t="s">
        <v>8</v>
      </c>
      <c r="F17" s="15" t="s">
        <v>9</v>
      </c>
      <c r="G17" s="13" t="s">
        <v>8</v>
      </c>
      <c r="H17" s="15" t="s">
        <v>9</v>
      </c>
      <c r="I17" s="13" t="s">
        <v>8</v>
      </c>
      <c r="J17" s="15" t="s">
        <v>9</v>
      </c>
    </row>
    <row r="18" spans="1:10" ht="15">
      <c r="A18" s="1"/>
      <c r="B18" s="14" t="e">
        <f>+VLOOKUP($A18,Gesamt!$A$5:$D$306,2,FALSE)</f>
        <v>#N/A</v>
      </c>
      <c r="C18" s="14" t="e">
        <f>+VLOOKUP($A18,Gesamt!$A$5:$D$306,3,FALSE)</f>
        <v>#N/A</v>
      </c>
      <c r="D18" s="13" t="e">
        <f>+VLOOKUP($A18,Gesamt!$A$5:$D$306,4,FALSE)</f>
        <v>#N/A</v>
      </c>
      <c r="E18" s="15" t="s">
        <v>9</v>
      </c>
      <c r="F18" s="13" t="s">
        <v>8</v>
      </c>
      <c r="G18" s="15" t="s">
        <v>9</v>
      </c>
      <c r="H18" s="13" t="s">
        <v>8</v>
      </c>
      <c r="I18" s="15" t="s">
        <v>9</v>
      </c>
      <c r="J18" s="13" t="s">
        <v>8</v>
      </c>
    </row>
    <row r="19" spans="1:10" ht="15">
      <c r="A19" s="1"/>
      <c r="B19" s="14" t="e">
        <f>+VLOOKUP($A19,Gesamt!$A$5:$D$306,2,FALSE)</f>
        <v>#N/A</v>
      </c>
      <c r="C19" s="14" t="e">
        <f>+VLOOKUP($A19,Gesamt!$A$5:$D$306,3,FALSE)</f>
        <v>#N/A</v>
      </c>
      <c r="D19" s="13" t="e">
        <f>+VLOOKUP($A19,Gesamt!$A$5:$D$306,4,FALSE)</f>
        <v>#N/A</v>
      </c>
      <c r="E19" s="17" t="s">
        <v>8</v>
      </c>
      <c r="F19" s="18" t="s">
        <v>9</v>
      </c>
      <c r="G19" s="17" t="s">
        <v>8</v>
      </c>
      <c r="H19" s="18" t="s">
        <v>9</v>
      </c>
      <c r="I19" s="17" t="s">
        <v>8</v>
      </c>
      <c r="J19" s="18" t="s">
        <v>9</v>
      </c>
    </row>
    <row r="20" spans="1:10" s="19" customFormat="1" ht="15">
      <c r="A20" s="1"/>
      <c r="B20" s="14" t="e">
        <f>+VLOOKUP($A20,Gesamt!$A$5:$D$306,2,FALSE)</f>
        <v>#N/A</v>
      </c>
      <c r="C20" s="14" t="e">
        <f>+VLOOKUP($A20,Gesamt!$A$5:$D$306,3,FALSE)</f>
        <v>#N/A</v>
      </c>
      <c r="D20" s="13" t="e">
        <f>+VLOOKUP($A20,Gesamt!$A$5:$D$306,4,FALSE)</f>
        <v>#N/A</v>
      </c>
      <c r="E20" s="15" t="s">
        <v>9</v>
      </c>
      <c r="F20" s="13" t="s">
        <v>8</v>
      </c>
      <c r="G20" s="15" t="s">
        <v>9</v>
      </c>
      <c r="H20" s="13" t="s">
        <v>8</v>
      </c>
      <c r="I20" s="15" t="s">
        <v>9</v>
      </c>
      <c r="J20" s="13" t="s">
        <v>8</v>
      </c>
    </row>
    <row r="21" spans="1:10" ht="15">
      <c r="A21" s="1"/>
      <c r="B21" s="14" t="e">
        <f>+VLOOKUP($A21,Gesamt!$A$5:$D$306,2,FALSE)</f>
        <v>#N/A</v>
      </c>
      <c r="C21" s="14" t="e">
        <f>+VLOOKUP($A21,Gesamt!$A$5:$D$306,3,FALSE)</f>
        <v>#N/A</v>
      </c>
      <c r="D21" s="13" t="e">
        <f>+VLOOKUP($A21,Gesamt!$A$5:$D$306,4,FALSE)</f>
        <v>#N/A</v>
      </c>
      <c r="E21" s="13" t="s">
        <v>8</v>
      </c>
      <c r="F21" s="15" t="s">
        <v>9</v>
      </c>
      <c r="G21" s="13" t="s">
        <v>8</v>
      </c>
      <c r="H21" s="15" t="s">
        <v>9</v>
      </c>
      <c r="I21" s="13" t="s">
        <v>8</v>
      </c>
      <c r="J21" s="15" t="s">
        <v>9</v>
      </c>
    </row>
    <row r="22" spans="1:10" ht="15">
      <c r="A22" s="1"/>
      <c r="B22" s="14" t="e">
        <f>+VLOOKUP($A22,Gesamt!$A$5:$D$306,2,FALSE)</f>
        <v>#N/A</v>
      </c>
      <c r="C22" s="14" t="e">
        <f>+VLOOKUP($A22,Gesamt!$A$5:$D$306,3,FALSE)</f>
        <v>#N/A</v>
      </c>
      <c r="D22" s="13" t="e">
        <f>+VLOOKUP($A22,Gesamt!$A$5:$D$306,4,FALSE)</f>
        <v>#N/A</v>
      </c>
      <c r="E22" s="15" t="s">
        <v>9</v>
      </c>
      <c r="F22" s="13" t="s">
        <v>8</v>
      </c>
      <c r="G22" s="15" t="s">
        <v>9</v>
      </c>
      <c r="H22" s="13" t="s">
        <v>8</v>
      </c>
      <c r="I22" s="15" t="s">
        <v>9</v>
      </c>
      <c r="J22" s="13" t="s">
        <v>8</v>
      </c>
    </row>
    <row r="23" spans="1:10" ht="15">
      <c r="A23" s="1"/>
      <c r="B23" s="14" t="e">
        <f>+VLOOKUP($A23,Gesamt!$A$5:$D$306,2,FALSE)</f>
        <v>#N/A</v>
      </c>
      <c r="C23" s="14" t="e">
        <f>+VLOOKUP($A23,Gesamt!$A$5:$D$306,3,FALSE)</f>
        <v>#N/A</v>
      </c>
      <c r="D23" s="13" t="e">
        <f>+VLOOKUP($A23,Gesamt!$A$5:$D$306,4,FALSE)</f>
        <v>#N/A</v>
      </c>
      <c r="E23" s="13" t="s">
        <v>8</v>
      </c>
      <c r="F23" s="15" t="s">
        <v>9</v>
      </c>
      <c r="G23" s="13" t="s">
        <v>8</v>
      </c>
      <c r="H23" s="15" t="s">
        <v>9</v>
      </c>
      <c r="I23" s="13" t="s">
        <v>8</v>
      </c>
      <c r="J23" s="15" t="s">
        <v>9</v>
      </c>
    </row>
    <row r="24" spans="1:10" ht="15">
      <c r="A24" s="40"/>
      <c r="B24" s="14" t="e">
        <f>+VLOOKUP($A24,Gesamt!$A$5:$D$306,2,FALSE)</f>
        <v>#N/A</v>
      </c>
      <c r="C24" s="14" t="e">
        <f>+VLOOKUP($A24,Gesamt!$A$5:$D$306,3,FALSE)</f>
        <v>#N/A</v>
      </c>
      <c r="D24" s="13" t="e">
        <f>+VLOOKUP($A24,Gesamt!$A$5:$D$306,4,FALSE)</f>
        <v>#N/A</v>
      </c>
      <c r="E24" s="15" t="s">
        <v>9</v>
      </c>
      <c r="F24" s="13" t="s">
        <v>8</v>
      </c>
      <c r="G24" s="15" t="s">
        <v>9</v>
      </c>
      <c r="H24" s="13" t="s">
        <v>8</v>
      </c>
      <c r="I24" s="15" t="s">
        <v>9</v>
      </c>
      <c r="J24" s="13" t="s">
        <v>8</v>
      </c>
    </row>
    <row r="25" spans="1:10" ht="15">
      <c r="A25" s="1"/>
      <c r="B25" s="14" t="e">
        <f>+VLOOKUP($A25,Gesamt!$A$5:$D$306,2,FALSE)</f>
        <v>#N/A</v>
      </c>
      <c r="C25" s="14" t="e">
        <f>+VLOOKUP($A25,Gesamt!$A$5:$D$306,3,FALSE)</f>
        <v>#N/A</v>
      </c>
      <c r="D25" s="13" t="e">
        <f>+VLOOKUP($A25,Gesamt!$A$5:$D$306,4,FALSE)</f>
        <v>#N/A</v>
      </c>
      <c r="E25" s="13" t="s">
        <v>8</v>
      </c>
      <c r="F25" s="15" t="s">
        <v>9</v>
      </c>
      <c r="G25" s="13" t="s">
        <v>8</v>
      </c>
      <c r="H25" s="15" t="s">
        <v>9</v>
      </c>
      <c r="I25" s="13" t="s">
        <v>8</v>
      </c>
      <c r="J25" s="15" t="s">
        <v>9</v>
      </c>
    </row>
    <row r="26" spans="1:10" ht="15">
      <c r="A26" s="40"/>
      <c r="B26" s="14" t="e">
        <f>+VLOOKUP($A26,Gesamt!$A$5:$D$306,2,FALSE)</f>
        <v>#N/A</v>
      </c>
      <c r="C26" s="14" t="e">
        <f>+VLOOKUP($A26,Gesamt!$A$5:$D$306,3,FALSE)</f>
        <v>#N/A</v>
      </c>
      <c r="D26" s="13" t="e">
        <f>+VLOOKUP($A26,Gesamt!$A$5:$D$306,4,FALSE)</f>
        <v>#N/A</v>
      </c>
      <c r="E26" s="18" t="s">
        <v>9</v>
      </c>
      <c r="F26" s="17" t="s">
        <v>8</v>
      </c>
      <c r="G26" s="18" t="s">
        <v>9</v>
      </c>
      <c r="H26" s="17" t="s">
        <v>8</v>
      </c>
      <c r="I26" s="18" t="s">
        <v>9</v>
      </c>
      <c r="J26" s="17" t="s">
        <v>8</v>
      </c>
    </row>
    <row r="27" spans="1:10" s="19" customFormat="1" ht="15">
      <c r="A27" s="1"/>
      <c r="B27" s="14" t="e">
        <f>+VLOOKUP($A27,Gesamt!$A$5:$D$306,2,FALSE)</f>
        <v>#N/A</v>
      </c>
      <c r="C27" s="14" t="e">
        <f>+VLOOKUP($A27,Gesamt!$A$5:$D$306,3,FALSE)</f>
        <v>#N/A</v>
      </c>
      <c r="D27" s="13" t="e">
        <f>+VLOOKUP($A27,Gesamt!$A$5:$D$306,4,FALSE)</f>
        <v>#N/A</v>
      </c>
      <c r="E27" s="13" t="s">
        <v>8</v>
      </c>
      <c r="F27" s="15" t="s">
        <v>9</v>
      </c>
      <c r="G27" s="13" t="s">
        <v>8</v>
      </c>
      <c r="H27" s="15" t="s">
        <v>9</v>
      </c>
      <c r="I27" s="13" t="s">
        <v>8</v>
      </c>
      <c r="J27" s="15" t="s">
        <v>9</v>
      </c>
    </row>
    <row r="28" spans="1:10" ht="15">
      <c r="A28" s="40"/>
      <c r="B28" s="14" t="e">
        <f>+VLOOKUP($A28,Gesamt!$A$5:$D$306,2,FALSE)</f>
        <v>#N/A</v>
      </c>
      <c r="C28" s="14" t="e">
        <f>+VLOOKUP($A28,Gesamt!$A$5:$D$306,3,FALSE)</f>
        <v>#N/A</v>
      </c>
      <c r="D28" s="13" t="e">
        <f>+VLOOKUP($A28,Gesamt!$A$5:$D$306,4,FALSE)</f>
        <v>#N/A</v>
      </c>
      <c r="E28" s="15" t="s">
        <v>9</v>
      </c>
      <c r="F28" s="13" t="s">
        <v>8</v>
      </c>
      <c r="G28" s="15" t="s">
        <v>9</v>
      </c>
      <c r="H28" s="13" t="s">
        <v>8</v>
      </c>
      <c r="I28" s="15" t="s">
        <v>9</v>
      </c>
      <c r="J28" s="13" t="s">
        <v>8</v>
      </c>
    </row>
    <row r="29" spans="1:10" ht="15">
      <c r="A29" s="1"/>
      <c r="B29" s="14" t="e">
        <f>+VLOOKUP($A29,Gesamt!$A$5:$D$306,2,FALSE)</f>
        <v>#N/A</v>
      </c>
      <c r="C29" s="14" t="e">
        <f>+VLOOKUP($A29,Gesamt!$A$5:$D$306,3,FALSE)</f>
        <v>#N/A</v>
      </c>
      <c r="D29" s="13" t="e">
        <f>+VLOOKUP($A29,Gesamt!$A$5:$D$306,4,FALSE)</f>
        <v>#N/A</v>
      </c>
      <c r="E29" s="13" t="s">
        <v>8</v>
      </c>
      <c r="F29" s="15" t="s">
        <v>9</v>
      </c>
      <c r="G29" s="13" t="s">
        <v>8</v>
      </c>
      <c r="H29" s="15" t="s">
        <v>9</v>
      </c>
      <c r="I29" s="13" t="s">
        <v>8</v>
      </c>
      <c r="J29" s="15" t="s">
        <v>9</v>
      </c>
    </row>
    <row r="30" spans="1:10" ht="15">
      <c r="A30" s="40"/>
      <c r="B30" s="14" t="e">
        <f>+VLOOKUP($A30,Gesamt!$A$5:$D$306,2,FALSE)</f>
        <v>#N/A</v>
      </c>
      <c r="C30" s="14" t="e">
        <f>+VLOOKUP($A30,Gesamt!$A$5:$D$306,3,FALSE)</f>
        <v>#N/A</v>
      </c>
      <c r="D30" s="13" t="e">
        <f>+VLOOKUP($A30,Gesamt!$A$5:$D$306,4,FALSE)</f>
        <v>#N/A</v>
      </c>
      <c r="E30" s="15" t="s">
        <v>9</v>
      </c>
      <c r="F30" s="13" t="s">
        <v>8</v>
      </c>
      <c r="G30" s="15" t="s">
        <v>9</v>
      </c>
      <c r="H30" s="13" t="s">
        <v>8</v>
      </c>
      <c r="I30" s="15" t="s">
        <v>9</v>
      </c>
      <c r="J30" s="13" t="s">
        <v>8</v>
      </c>
    </row>
    <row r="31" spans="1:10" ht="15">
      <c r="A31" s="1"/>
      <c r="B31" s="14" t="e">
        <f>+VLOOKUP($A31,Gesamt!$A$5:$D$306,2,FALSE)</f>
        <v>#N/A</v>
      </c>
      <c r="C31" s="14" t="e">
        <f>+VLOOKUP($A31,Gesamt!$A$5:$D$306,3,FALSE)</f>
        <v>#N/A</v>
      </c>
      <c r="D31" s="13" t="e">
        <f>+VLOOKUP($A31,Gesamt!$A$5:$D$306,4,FALSE)</f>
        <v>#N/A</v>
      </c>
      <c r="E31" s="13" t="s">
        <v>8</v>
      </c>
      <c r="F31" s="15" t="s">
        <v>9</v>
      </c>
      <c r="G31" s="13" t="s">
        <v>8</v>
      </c>
      <c r="H31" s="15" t="s">
        <v>9</v>
      </c>
      <c r="I31" s="13" t="s">
        <v>8</v>
      </c>
      <c r="J31" s="15" t="s">
        <v>9</v>
      </c>
    </row>
    <row r="32" spans="1:10" ht="15">
      <c r="A32" s="40"/>
      <c r="B32" s="14" t="e">
        <f>+VLOOKUP($A32,Gesamt!$A$5:$D$306,2,FALSE)</f>
        <v>#N/A</v>
      </c>
      <c r="C32" s="14" t="e">
        <f>+VLOOKUP($A32,Gesamt!$A$5:$D$306,3,FALSE)</f>
        <v>#N/A</v>
      </c>
      <c r="D32" s="13" t="e">
        <f>+VLOOKUP($A32,Gesamt!$A$5:$D$306,4,FALSE)</f>
        <v>#N/A</v>
      </c>
      <c r="E32" s="15" t="s">
        <v>9</v>
      </c>
      <c r="F32" s="13" t="s">
        <v>8</v>
      </c>
      <c r="G32" s="15" t="s">
        <v>9</v>
      </c>
      <c r="H32" s="13" t="s">
        <v>8</v>
      </c>
      <c r="I32" s="15" t="s">
        <v>9</v>
      </c>
      <c r="J32" s="13" t="s">
        <v>8</v>
      </c>
    </row>
    <row r="33" spans="1:10" ht="15">
      <c r="A33" s="1"/>
      <c r="B33" s="14" t="e">
        <f>+VLOOKUP($A33,Gesamt!$A$5:$D$306,2,FALSE)</f>
        <v>#N/A</v>
      </c>
      <c r="C33" s="14" t="e">
        <f>+VLOOKUP($A33,Gesamt!$A$5:$D$306,3,FALSE)</f>
        <v>#N/A</v>
      </c>
      <c r="D33" s="13" t="e">
        <f>+VLOOKUP($A33,Gesamt!$A$5:$D$306,4,FALSE)</f>
        <v>#N/A</v>
      </c>
      <c r="E33" s="13" t="s">
        <v>8</v>
      </c>
      <c r="F33" s="15" t="s">
        <v>9</v>
      </c>
      <c r="G33" s="13" t="s">
        <v>8</v>
      </c>
      <c r="H33" s="15" t="s">
        <v>9</v>
      </c>
      <c r="I33" s="13" t="s">
        <v>8</v>
      </c>
      <c r="J33" s="15" t="s">
        <v>9</v>
      </c>
    </row>
    <row r="34" spans="1:10" ht="15">
      <c r="A34" s="40"/>
      <c r="B34" s="14" t="e">
        <f>+VLOOKUP($A34,Gesamt!$A$5:$D$306,2,FALSE)</f>
        <v>#N/A</v>
      </c>
      <c r="C34" s="14" t="e">
        <f>+VLOOKUP($A34,Gesamt!$A$5:$D$306,3,FALSE)</f>
        <v>#N/A</v>
      </c>
      <c r="D34" s="13" t="e">
        <f>+VLOOKUP($A34,Gesamt!$A$5:$D$306,4,FALSE)</f>
        <v>#N/A</v>
      </c>
      <c r="E34" s="15" t="s">
        <v>9</v>
      </c>
      <c r="F34" s="13" t="s">
        <v>8</v>
      </c>
      <c r="G34" s="15" t="s">
        <v>9</v>
      </c>
      <c r="H34" s="13" t="s">
        <v>8</v>
      </c>
      <c r="I34" s="15" t="s">
        <v>9</v>
      </c>
      <c r="J34" s="13" t="s">
        <v>8</v>
      </c>
    </row>
    <row r="35" spans="1:10" ht="15">
      <c r="A35" s="1"/>
      <c r="B35" s="14" t="e">
        <f>+VLOOKUP($A35,Gesamt!$A$5:$D$306,2,FALSE)</f>
        <v>#N/A</v>
      </c>
      <c r="C35" s="14" t="e">
        <f>+VLOOKUP($A35,Gesamt!$A$5:$D$306,3,FALSE)</f>
        <v>#N/A</v>
      </c>
      <c r="D35" s="13" t="e">
        <f>+VLOOKUP($A35,Gesamt!$A$5:$D$306,4,FALSE)</f>
        <v>#N/A</v>
      </c>
      <c r="E35" s="13" t="s">
        <v>8</v>
      </c>
      <c r="F35" s="15" t="s">
        <v>9</v>
      </c>
      <c r="G35" s="13" t="s">
        <v>8</v>
      </c>
      <c r="H35" s="15" t="s">
        <v>9</v>
      </c>
      <c r="I35" s="13" t="s">
        <v>8</v>
      </c>
      <c r="J35" s="15" t="s">
        <v>9</v>
      </c>
    </row>
    <row r="36" spans="1:10" ht="15">
      <c r="A36" s="1"/>
      <c r="B36" s="14" t="e">
        <f>+VLOOKUP($A36,Gesamt!$A$5:$D$306,2,FALSE)</f>
        <v>#N/A</v>
      </c>
      <c r="C36" s="14" t="e">
        <f>+VLOOKUP($A36,Gesamt!$A$5:$D$306,3,FALSE)</f>
        <v>#N/A</v>
      </c>
      <c r="D36" s="13" t="e">
        <f>+VLOOKUP($A36,Gesamt!$A$5:$D$306,4,FALSE)</f>
        <v>#N/A</v>
      </c>
      <c r="E36" s="15" t="s">
        <v>9</v>
      </c>
      <c r="F36" s="13" t="s">
        <v>8</v>
      </c>
      <c r="G36" s="15" t="s">
        <v>9</v>
      </c>
      <c r="H36" s="13" t="s">
        <v>8</v>
      </c>
      <c r="I36" s="15" t="s">
        <v>9</v>
      </c>
      <c r="J36" s="13" t="s">
        <v>8</v>
      </c>
    </row>
    <row r="37" spans="1:10" ht="15">
      <c r="A37" s="1"/>
      <c r="B37" s="14" t="e">
        <f>+VLOOKUP($A37,Gesamt!$A$5:$D$306,2,FALSE)</f>
        <v>#N/A</v>
      </c>
      <c r="C37" s="14" t="e">
        <f>+VLOOKUP($A37,Gesamt!$A$5:$D$306,3,FALSE)</f>
        <v>#N/A</v>
      </c>
      <c r="D37" s="13" t="e">
        <f>+VLOOKUP($A37,Gesamt!$A$5:$D$306,4,FALSE)</f>
        <v>#N/A</v>
      </c>
      <c r="E37" s="13" t="s">
        <v>8</v>
      </c>
      <c r="F37" s="15" t="s">
        <v>9</v>
      </c>
      <c r="G37" s="13" t="s">
        <v>8</v>
      </c>
      <c r="H37" s="15" t="s">
        <v>9</v>
      </c>
      <c r="I37" s="13" t="s">
        <v>8</v>
      </c>
      <c r="J37" s="15" t="s">
        <v>9</v>
      </c>
    </row>
    <row r="38" spans="1:10" ht="15">
      <c r="A38" s="1"/>
      <c r="B38" s="14" t="e">
        <f>+VLOOKUP($A38,Gesamt!$A$5:$D$306,2,FALSE)</f>
        <v>#N/A</v>
      </c>
      <c r="C38" s="14" t="e">
        <f>+VLOOKUP($A38,Gesamt!$A$5:$D$306,3,FALSE)</f>
        <v>#N/A</v>
      </c>
      <c r="D38" s="13" t="e">
        <f>+VLOOKUP($A38,Gesamt!$A$5:$D$306,4,FALSE)</f>
        <v>#N/A</v>
      </c>
      <c r="E38" s="15" t="s">
        <v>9</v>
      </c>
      <c r="F38" s="13" t="s">
        <v>8</v>
      </c>
      <c r="G38" s="15" t="s">
        <v>9</v>
      </c>
      <c r="H38" s="13" t="s">
        <v>8</v>
      </c>
      <c r="I38" s="15" t="s">
        <v>9</v>
      </c>
      <c r="J38" s="13" t="s">
        <v>8</v>
      </c>
    </row>
    <row r="39" spans="1:10" ht="15">
      <c r="A39" s="1"/>
      <c r="B39" s="14" t="e">
        <f>+VLOOKUP($A39,Gesamt!$A$5:$D$306,2,FALSE)</f>
        <v>#N/A</v>
      </c>
      <c r="C39" s="14" t="e">
        <f>+VLOOKUP($A39,Gesamt!$A$5:$D$306,3,FALSE)</f>
        <v>#N/A</v>
      </c>
      <c r="D39" s="13" t="e">
        <f>+VLOOKUP($A39,Gesamt!$A$5:$D$306,4,FALSE)</f>
        <v>#N/A</v>
      </c>
      <c r="E39" s="13" t="s">
        <v>8</v>
      </c>
      <c r="F39" s="15" t="s">
        <v>9</v>
      </c>
      <c r="G39" s="13" t="s">
        <v>8</v>
      </c>
      <c r="H39" s="15" t="s">
        <v>9</v>
      </c>
      <c r="I39" s="13" t="s">
        <v>8</v>
      </c>
      <c r="J39" s="15" t="s">
        <v>9</v>
      </c>
    </row>
    <row r="40" spans="1:10" ht="15">
      <c r="A40" s="1"/>
      <c r="B40" s="14" t="e">
        <f>+VLOOKUP($A40,Gesamt!$A$5:$D$306,2,FALSE)</f>
        <v>#N/A</v>
      </c>
      <c r="C40" s="14" t="e">
        <f>+VLOOKUP($A40,Gesamt!$A$5:$D$306,3,FALSE)</f>
        <v>#N/A</v>
      </c>
      <c r="D40" s="13" t="e">
        <f>+VLOOKUP($A40,Gesamt!$A$5:$D$306,4,FALSE)</f>
        <v>#N/A</v>
      </c>
      <c r="E40" s="15" t="s">
        <v>9</v>
      </c>
      <c r="F40" s="13" t="s">
        <v>8</v>
      </c>
      <c r="G40" s="15" t="s">
        <v>9</v>
      </c>
      <c r="H40" s="13" t="s">
        <v>8</v>
      </c>
      <c r="I40" s="15" t="s">
        <v>9</v>
      </c>
      <c r="J40" s="13" t="s">
        <v>8</v>
      </c>
    </row>
    <row r="41" spans="1:10" ht="15">
      <c r="A41" s="1"/>
      <c r="B41" s="14" t="e">
        <f>+VLOOKUP($A41,Gesamt!$A$5:$D$306,2,FALSE)</f>
        <v>#N/A</v>
      </c>
      <c r="C41" s="14" t="e">
        <f>+VLOOKUP($A41,Gesamt!$A$5:$D$306,3,FALSE)</f>
        <v>#N/A</v>
      </c>
      <c r="D41" s="13" t="e">
        <f>+VLOOKUP($A41,Gesamt!$A$5:$D$306,4,FALSE)</f>
        <v>#N/A</v>
      </c>
      <c r="E41" s="13" t="s">
        <v>8</v>
      </c>
      <c r="F41" s="15" t="s">
        <v>9</v>
      </c>
      <c r="G41" s="13" t="s">
        <v>8</v>
      </c>
      <c r="H41" s="15" t="s">
        <v>9</v>
      </c>
      <c r="I41" s="13" t="s">
        <v>8</v>
      </c>
      <c r="J41" s="15" t="s">
        <v>9</v>
      </c>
    </row>
    <row r="42" spans="1:10" ht="15">
      <c r="A42" s="1"/>
      <c r="B42" s="14" t="e">
        <f>+VLOOKUP($A42,Gesamt!$A$5:$D$306,2,FALSE)</f>
        <v>#N/A</v>
      </c>
      <c r="C42" s="14" t="e">
        <f>+VLOOKUP($A42,Gesamt!$A$5:$D$306,3,FALSE)</f>
        <v>#N/A</v>
      </c>
      <c r="D42" s="13" t="e">
        <f>+VLOOKUP($A42,Gesamt!$A$5:$D$306,4,FALSE)</f>
        <v>#N/A</v>
      </c>
      <c r="E42" s="15" t="s">
        <v>9</v>
      </c>
      <c r="F42" s="13" t="s">
        <v>8</v>
      </c>
      <c r="G42" s="15" t="s">
        <v>9</v>
      </c>
      <c r="H42" s="13" t="s">
        <v>8</v>
      </c>
      <c r="I42" s="15" t="s">
        <v>9</v>
      </c>
      <c r="J42" s="13" t="s">
        <v>8</v>
      </c>
    </row>
    <row r="43" spans="1:10" ht="15">
      <c r="A43" s="1"/>
      <c r="B43" s="14" t="e">
        <f>+VLOOKUP($A43,Gesamt!$A$5:$D$306,2,FALSE)</f>
        <v>#N/A</v>
      </c>
      <c r="C43" s="14" t="e">
        <f>+VLOOKUP($A43,Gesamt!$A$5:$D$306,3,FALSE)</f>
        <v>#N/A</v>
      </c>
      <c r="D43" s="13" t="e">
        <f>+VLOOKUP($A43,Gesamt!$A$5:$D$306,4,FALSE)</f>
        <v>#N/A</v>
      </c>
      <c r="E43" s="13" t="s">
        <v>8</v>
      </c>
      <c r="F43" s="15" t="s">
        <v>9</v>
      </c>
      <c r="G43" s="13" t="s">
        <v>8</v>
      </c>
      <c r="H43" s="15" t="s">
        <v>9</v>
      </c>
      <c r="I43" s="13" t="s">
        <v>8</v>
      </c>
      <c r="J43" s="15" t="s">
        <v>9</v>
      </c>
    </row>
    <row r="44" spans="1:10" ht="15">
      <c r="A44" s="1"/>
      <c r="B44" s="14" t="e">
        <f>+VLOOKUP($A44,Gesamt!$A$5:$D$306,2,FALSE)</f>
        <v>#N/A</v>
      </c>
      <c r="C44" s="14" t="e">
        <f>+VLOOKUP($A44,Gesamt!$A$5:$D$306,3,FALSE)</f>
        <v>#N/A</v>
      </c>
      <c r="D44" s="13" t="e">
        <f>+VLOOKUP($A44,Gesamt!$A$5:$D$306,4,FALSE)</f>
        <v>#N/A</v>
      </c>
      <c r="E44" s="15" t="s">
        <v>9</v>
      </c>
      <c r="F44" s="13" t="s">
        <v>8</v>
      </c>
      <c r="G44" s="15" t="s">
        <v>9</v>
      </c>
      <c r="H44" s="13" t="s">
        <v>8</v>
      </c>
      <c r="I44" s="15" t="s">
        <v>9</v>
      </c>
      <c r="J44" s="13" t="s">
        <v>8</v>
      </c>
    </row>
    <row r="45" spans="1:10" ht="15">
      <c r="A45" s="1"/>
      <c r="B45" s="14" t="e">
        <f>+VLOOKUP($A45,Gesamt!$A$5:$D$306,2,FALSE)</f>
        <v>#N/A</v>
      </c>
      <c r="C45" s="14" t="e">
        <f>+VLOOKUP($A45,Gesamt!$A$5:$D$306,3,FALSE)</f>
        <v>#N/A</v>
      </c>
      <c r="D45" s="13" t="e">
        <f>+VLOOKUP($A45,Gesamt!$A$5:$D$306,4,FALSE)</f>
        <v>#N/A</v>
      </c>
      <c r="E45" s="13" t="s">
        <v>8</v>
      </c>
      <c r="F45" s="15" t="s">
        <v>9</v>
      </c>
      <c r="G45" s="13" t="s">
        <v>8</v>
      </c>
      <c r="H45" s="15" t="s">
        <v>9</v>
      </c>
      <c r="I45" s="13" t="s">
        <v>8</v>
      </c>
      <c r="J45" s="15" t="s">
        <v>9</v>
      </c>
    </row>
    <row r="46" spans="1:10" ht="15">
      <c r="A46" s="1"/>
      <c r="B46" s="14" t="e">
        <f>+VLOOKUP($A46,Gesamt!$A$5:$D$306,2,FALSE)</f>
        <v>#N/A</v>
      </c>
      <c r="C46" s="14" t="e">
        <f>+VLOOKUP($A46,Gesamt!$A$5:$D$306,3,FALSE)</f>
        <v>#N/A</v>
      </c>
      <c r="D46" s="13" t="e">
        <f>+VLOOKUP($A46,Gesamt!$A$5:$D$306,4,FALSE)</f>
        <v>#N/A</v>
      </c>
      <c r="E46" s="15" t="s">
        <v>9</v>
      </c>
      <c r="F46" s="13" t="s">
        <v>8</v>
      </c>
      <c r="G46" s="15" t="s">
        <v>9</v>
      </c>
      <c r="H46" s="13" t="s">
        <v>8</v>
      </c>
      <c r="I46" s="15" t="s">
        <v>9</v>
      </c>
      <c r="J46" s="13" t="s">
        <v>8</v>
      </c>
    </row>
    <row r="47" spans="1:10" ht="15">
      <c r="A47" s="1"/>
      <c r="B47" s="14" t="e">
        <f>+VLOOKUP($A47,Gesamt!$A$5:$D$306,2,FALSE)</f>
        <v>#N/A</v>
      </c>
      <c r="C47" s="14" t="e">
        <f>+VLOOKUP($A47,Gesamt!$A$5:$D$306,3,FALSE)</f>
        <v>#N/A</v>
      </c>
      <c r="D47" s="13" t="e">
        <f>+VLOOKUP($A47,Gesamt!$A$5:$D$306,4,FALSE)</f>
        <v>#N/A</v>
      </c>
      <c r="E47" s="13" t="s">
        <v>8</v>
      </c>
      <c r="F47" s="15" t="s">
        <v>9</v>
      </c>
      <c r="G47" s="13" t="s">
        <v>8</v>
      </c>
      <c r="H47" s="15" t="s">
        <v>9</v>
      </c>
      <c r="I47" s="13" t="s">
        <v>8</v>
      </c>
      <c r="J47" s="15" t="s">
        <v>9</v>
      </c>
    </row>
    <row r="48" spans="1:10" ht="15">
      <c r="A48" s="1"/>
      <c r="B48" s="14" t="e">
        <f>+VLOOKUP($A48,Gesamt!$A$5:$D$306,2,FALSE)</f>
        <v>#N/A</v>
      </c>
      <c r="C48" s="14" t="e">
        <f>+VLOOKUP($A48,Gesamt!$A$5:$D$306,3,FALSE)</f>
        <v>#N/A</v>
      </c>
      <c r="D48" s="13" t="e">
        <f>+VLOOKUP($A48,Gesamt!$A$5:$D$306,4,FALSE)</f>
        <v>#N/A</v>
      </c>
      <c r="E48" s="15" t="s">
        <v>9</v>
      </c>
      <c r="F48" s="13" t="s">
        <v>8</v>
      </c>
      <c r="G48" s="15" t="s">
        <v>9</v>
      </c>
      <c r="H48" s="13" t="s">
        <v>8</v>
      </c>
      <c r="I48" s="15" t="s">
        <v>9</v>
      </c>
      <c r="J48" s="13" t="s">
        <v>8</v>
      </c>
    </row>
    <row r="49" spans="1:10" ht="15">
      <c r="A49" s="1"/>
      <c r="B49" s="14" t="e">
        <f>+VLOOKUP($A49,Gesamt!$A$5:$D$306,2,FALSE)</f>
        <v>#N/A</v>
      </c>
      <c r="C49" s="14" t="e">
        <f>+VLOOKUP($A49,Gesamt!$A$5:$D$306,3,FALSE)</f>
        <v>#N/A</v>
      </c>
      <c r="D49" s="13" t="e">
        <f>+VLOOKUP($A49,Gesamt!$A$5:$D$306,4,FALSE)</f>
        <v>#N/A</v>
      </c>
      <c r="E49" s="13" t="s">
        <v>8</v>
      </c>
      <c r="F49" s="15" t="s">
        <v>9</v>
      </c>
      <c r="G49" s="13" t="s">
        <v>8</v>
      </c>
      <c r="H49" s="15" t="s">
        <v>9</v>
      </c>
      <c r="I49" s="13" t="s">
        <v>8</v>
      </c>
      <c r="J49" s="15" t="s">
        <v>9</v>
      </c>
    </row>
    <row r="50" spans="1:10" ht="15">
      <c r="A50" s="1"/>
      <c r="B50" s="14" t="e">
        <f>+VLOOKUP($A50,Gesamt!$A$5:$D$306,2,FALSE)</f>
        <v>#N/A</v>
      </c>
      <c r="C50" s="14" t="e">
        <f>+VLOOKUP($A50,Gesamt!$A$5:$D$306,3,FALSE)</f>
        <v>#N/A</v>
      </c>
      <c r="D50" s="13" t="e">
        <f>+VLOOKUP($A50,Gesamt!$A$5:$D$306,4,FALSE)</f>
        <v>#N/A</v>
      </c>
      <c r="E50" s="15" t="s">
        <v>9</v>
      </c>
      <c r="F50" s="13" t="s">
        <v>8</v>
      </c>
      <c r="G50" s="15" t="s">
        <v>9</v>
      </c>
      <c r="H50" s="13" t="s">
        <v>8</v>
      </c>
      <c r="I50" s="15" t="s">
        <v>9</v>
      </c>
      <c r="J50" s="13" t="s">
        <v>8</v>
      </c>
    </row>
    <row r="51" spans="1:10" ht="15">
      <c r="A51" s="1"/>
      <c r="B51" s="14" t="e">
        <f>+VLOOKUP($A51,Gesamt!$A$5:$D$306,2,FALSE)</f>
        <v>#N/A</v>
      </c>
      <c r="C51" s="14" t="e">
        <f>+VLOOKUP($A51,Gesamt!$A$5:$D$306,3,FALSE)</f>
        <v>#N/A</v>
      </c>
      <c r="D51" s="13" t="e">
        <f>+VLOOKUP($A51,Gesamt!$A$5:$D$306,4,FALSE)</f>
        <v>#N/A</v>
      </c>
      <c r="E51" s="13" t="s">
        <v>8</v>
      </c>
      <c r="F51" s="15" t="s">
        <v>9</v>
      </c>
      <c r="G51" s="13" t="s">
        <v>8</v>
      </c>
      <c r="H51" s="15" t="s">
        <v>9</v>
      </c>
      <c r="I51" s="13" t="s">
        <v>8</v>
      </c>
      <c r="J51" s="15" t="s">
        <v>9</v>
      </c>
    </row>
    <row r="52" spans="1:10" ht="15">
      <c r="A52" s="1"/>
      <c r="B52" s="14" t="e">
        <f>+VLOOKUP($A52,Gesamt!$A$5:$D$306,2,FALSE)</f>
        <v>#N/A</v>
      </c>
      <c r="C52" s="14" t="e">
        <f>+VLOOKUP($A52,Gesamt!$A$5:$D$306,3,FALSE)</f>
        <v>#N/A</v>
      </c>
      <c r="D52" s="13" t="e">
        <f>+VLOOKUP($A52,Gesamt!$A$5:$D$306,4,FALSE)</f>
        <v>#N/A</v>
      </c>
      <c r="E52" s="15" t="s">
        <v>9</v>
      </c>
      <c r="F52" s="13" t="s">
        <v>8</v>
      </c>
      <c r="G52" s="15" t="s">
        <v>9</v>
      </c>
      <c r="H52" s="13" t="s">
        <v>8</v>
      </c>
      <c r="I52" s="15" t="s">
        <v>9</v>
      </c>
      <c r="J52" s="13" t="s">
        <v>8</v>
      </c>
    </row>
    <row r="53" spans="1:10" ht="15">
      <c r="A53" s="1"/>
      <c r="B53" s="14" t="e">
        <f>+VLOOKUP($A53,Gesamt!$A$5:$D$306,2,FALSE)</f>
        <v>#N/A</v>
      </c>
      <c r="C53" s="14" t="e">
        <f>+VLOOKUP($A53,Gesamt!$A$5:$D$306,3,FALSE)</f>
        <v>#N/A</v>
      </c>
      <c r="D53" s="13" t="e">
        <f>+VLOOKUP($A53,Gesamt!$A$5:$D$306,4,FALSE)</f>
        <v>#N/A</v>
      </c>
      <c r="E53" s="13" t="s">
        <v>8</v>
      </c>
      <c r="F53" s="15" t="s">
        <v>9</v>
      </c>
      <c r="G53" s="13" t="s">
        <v>8</v>
      </c>
      <c r="H53" s="15" t="s">
        <v>9</v>
      </c>
      <c r="I53" s="13" t="s">
        <v>8</v>
      </c>
      <c r="J53" s="15" t="s">
        <v>9</v>
      </c>
    </row>
    <row r="54" spans="1:10" ht="15">
      <c r="A54" s="1"/>
      <c r="B54" s="14" t="e">
        <f>+VLOOKUP($A54,Gesamt!$A$5:$D$306,2,FALSE)</f>
        <v>#N/A</v>
      </c>
      <c r="C54" s="14" t="e">
        <f>+VLOOKUP($A54,Gesamt!$A$5:$D$306,3,FALSE)</f>
        <v>#N/A</v>
      </c>
      <c r="D54" s="13" t="e">
        <f>+VLOOKUP($A54,Gesamt!$A$5:$D$306,4,FALSE)</f>
        <v>#N/A</v>
      </c>
      <c r="E54" s="15" t="s">
        <v>9</v>
      </c>
      <c r="F54" s="13" t="s">
        <v>8</v>
      </c>
      <c r="G54" s="15" t="s">
        <v>9</v>
      </c>
      <c r="H54" s="13" t="s">
        <v>8</v>
      </c>
      <c r="I54" s="15" t="s">
        <v>9</v>
      </c>
      <c r="J54" s="13" t="s">
        <v>8</v>
      </c>
    </row>
    <row r="55" spans="1:10" ht="15">
      <c r="A55" s="1"/>
      <c r="B55" s="14" t="e">
        <f>+VLOOKUP($A55,Gesamt!$A$5:$D$306,2,FALSE)</f>
        <v>#N/A</v>
      </c>
      <c r="C55" s="14" t="e">
        <f>+VLOOKUP($A55,Gesamt!$A$5:$D$306,3,FALSE)</f>
        <v>#N/A</v>
      </c>
      <c r="D55" s="13" t="e">
        <f>+VLOOKUP($A55,Gesamt!$A$5:$D$306,4,FALSE)</f>
        <v>#N/A</v>
      </c>
      <c r="E55" s="13" t="s">
        <v>8</v>
      </c>
      <c r="F55" s="15" t="s">
        <v>9</v>
      </c>
      <c r="G55" s="13" t="s">
        <v>8</v>
      </c>
      <c r="H55" s="15" t="s">
        <v>9</v>
      </c>
      <c r="I55" s="13" t="s">
        <v>8</v>
      </c>
      <c r="J55" s="15" t="s">
        <v>9</v>
      </c>
    </row>
    <row r="56" spans="1:10" ht="15">
      <c r="A56" s="1"/>
      <c r="B56" s="14" t="e">
        <f>+VLOOKUP($A56,Gesamt!$A$5:$D$306,2,FALSE)</f>
        <v>#N/A</v>
      </c>
      <c r="C56" s="14" t="e">
        <f>+VLOOKUP($A56,Gesamt!$A$5:$D$306,3,FALSE)</f>
        <v>#N/A</v>
      </c>
      <c r="D56" s="13" t="e">
        <f>+VLOOKUP($A56,Gesamt!$A$5:$D$306,4,FALSE)</f>
        <v>#N/A</v>
      </c>
      <c r="E56" s="15" t="s">
        <v>9</v>
      </c>
      <c r="F56" s="13" t="s">
        <v>8</v>
      </c>
      <c r="G56" s="15" t="s">
        <v>9</v>
      </c>
      <c r="H56" s="13" t="s">
        <v>8</v>
      </c>
      <c r="I56" s="15" t="s">
        <v>9</v>
      </c>
      <c r="J56" s="13" t="s">
        <v>8</v>
      </c>
    </row>
    <row r="57" spans="1:10" ht="15">
      <c r="A57" s="1"/>
      <c r="B57" s="14" t="e">
        <f>+VLOOKUP($A57,Gesamt!$A$5:$D$306,2,FALSE)</f>
        <v>#N/A</v>
      </c>
      <c r="C57" s="14" t="e">
        <f>+VLOOKUP($A57,Gesamt!$A$5:$D$306,3,FALSE)</f>
        <v>#N/A</v>
      </c>
      <c r="D57" s="13" t="e">
        <f>+VLOOKUP($A57,Gesamt!$A$5:$D$306,4,FALSE)</f>
        <v>#N/A</v>
      </c>
      <c r="E57" s="13" t="s">
        <v>8</v>
      </c>
      <c r="F57" s="15" t="s">
        <v>9</v>
      </c>
      <c r="G57" s="13" t="s">
        <v>8</v>
      </c>
      <c r="H57" s="15" t="s">
        <v>9</v>
      </c>
      <c r="I57" s="13" t="s">
        <v>8</v>
      </c>
      <c r="J57" s="15" t="s">
        <v>9</v>
      </c>
    </row>
    <row r="58" spans="1:10" ht="15">
      <c r="A58" s="1"/>
      <c r="B58" s="14" t="e">
        <f>+VLOOKUP($A58,Gesamt!$A$5:$D$306,2,FALSE)</f>
        <v>#N/A</v>
      </c>
      <c r="C58" s="14" t="e">
        <f>+VLOOKUP($A58,Gesamt!$A$5:$D$306,3,FALSE)</f>
        <v>#N/A</v>
      </c>
      <c r="D58" s="13" t="e">
        <f>+VLOOKUP($A58,Gesamt!$A$5:$D$306,4,FALSE)</f>
        <v>#N/A</v>
      </c>
      <c r="E58" s="15" t="s">
        <v>9</v>
      </c>
      <c r="F58" s="13" t="s">
        <v>8</v>
      </c>
      <c r="G58" s="15" t="s">
        <v>9</v>
      </c>
      <c r="H58" s="13" t="s">
        <v>8</v>
      </c>
      <c r="I58" s="15" t="s">
        <v>9</v>
      </c>
      <c r="J58" s="13" t="s">
        <v>8</v>
      </c>
    </row>
    <row r="59" spans="1:10" ht="15">
      <c r="A59" s="1"/>
      <c r="B59" s="14" t="e">
        <f>+VLOOKUP($A59,Gesamt!$A$5:$D$306,2,FALSE)</f>
        <v>#N/A</v>
      </c>
      <c r="C59" s="14" t="e">
        <f>+VLOOKUP($A59,Gesamt!$A$5:$D$306,3,FALSE)</f>
        <v>#N/A</v>
      </c>
      <c r="D59" s="13" t="e">
        <f>+VLOOKUP($A59,Gesamt!$A$5:$D$306,4,FALSE)</f>
        <v>#N/A</v>
      </c>
      <c r="E59" s="13" t="s">
        <v>8</v>
      </c>
      <c r="F59" s="15" t="s">
        <v>9</v>
      </c>
      <c r="G59" s="13" t="s">
        <v>8</v>
      </c>
      <c r="H59" s="15" t="s">
        <v>9</v>
      </c>
      <c r="I59" s="13" t="s">
        <v>8</v>
      </c>
      <c r="J59" s="15" t="s">
        <v>9</v>
      </c>
    </row>
    <row r="60" spans="1:10" ht="15">
      <c r="A60" s="1"/>
      <c r="B60" s="14" t="e">
        <f>+VLOOKUP($A60,Gesamt!$A$5:$D$306,2,FALSE)</f>
        <v>#N/A</v>
      </c>
      <c r="C60" s="14" t="e">
        <f>+VLOOKUP($A60,Gesamt!$A$5:$D$306,3,FALSE)</f>
        <v>#N/A</v>
      </c>
      <c r="D60" s="13" t="e">
        <f>+VLOOKUP($A60,Gesamt!$A$5:$D$306,4,FALSE)</f>
        <v>#N/A</v>
      </c>
      <c r="E60" s="15" t="s">
        <v>9</v>
      </c>
      <c r="F60" s="13" t="s">
        <v>8</v>
      </c>
      <c r="G60" s="15" t="s">
        <v>9</v>
      </c>
      <c r="H60" s="13" t="s">
        <v>8</v>
      </c>
      <c r="I60" s="15" t="s">
        <v>9</v>
      </c>
      <c r="J60" s="13" t="s">
        <v>8</v>
      </c>
    </row>
    <row r="61" spans="1:10" ht="15">
      <c r="A61" s="1"/>
      <c r="B61" s="14" t="e">
        <f>+VLOOKUP($A61,Gesamt!$A$5:$D$306,2,FALSE)</f>
        <v>#N/A</v>
      </c>
      <c r="C61" s="14" t="e">
        <f>+VLOOKUP($A61,Gesamt!$A$5:$D$306,3,FALSE)</f>
        <v>#N/A</v>
      </c>
      <c r="D61" s="13" t="e">
        <f>+VLOOKUP($A61,Gesamt!$A$5:$D$306,4,FALSE)</f>
        <v>#N/A</v>
      </c>
      <c r="E61" s="13" t="s">
        <v>8</v>
      </c>
      <c r="F61" s="15" t="s">
        <v>9</v>
      </c>
      <c r="G61" s="13" t="s">
        <v>8</v>
      </c>
      <c r="H61" s="15" t="s">
        <v>9</v>
      </c>
      <c r="I61" s="13" t="s">
        <v>8</v>
      </c>
      <c r="J61" s="15" t="s">
        <v>9</v>
      </c>
    </row>
    <row r="62" spans="1:10" ht="15">
      <c r="A62" s="1"/>
      <c r="B62" s="14" t="e">
        <f>+VLOOKUP($A62,Gesamt!$A$5:$D$306,2,FALSE)</f>
        <v>#N/A</v>
      </c>
      <c r="C62" s="14" t="e">
        <f>+VLOOKUP($A62,Gesamt!$A$5:$D$306,3,FALSE)</f>
        <v>#N/A</v>
      </c>
      <c r="D62" s="13" t="e">
        <f>+VLOOKUP($A62,Gesamt!$A$5:$D$306,4,FALSE)</f>
        <v>#N/A</v>
      </c>
      <c r="E62" s="15" t="s">
        <v>9</v>
      </c>
      <c r="F62" s="13" t="s">
        <v>8</v>
      </c>
      <c r="G62" s="15" t="s">
        <v>9</v>
      </c>
      <c r="H62" s="13" t="s">
        <v>8</v>
      </c>
      <c r="I62" s="15" t="s">
        <v>9</v>
      </c>
      <c r="J62" s="13" t="s">
        <v>8</v>
      </c>
    </row>
    <row r="63" spans="1:10" ht="15">
      <c r="A63" s="1"/>
      <c r="B63" s="14" t="e">
        <f>+VLOOKUP($A63,Gesamt!$A$5:$D$306,2,FALSE)</f>
        <v>#N/A</v>
      </c>
      <c r="C63" s="14" t="e">
        <f>+VLOOKUP($A63,Gesamt!$A$5:$D$306,3,FALSE)</f>
        <v>#N/A</v>
      </c>
      <c r="D63" s="13" t="e">
        <f>+VLOOKUP($A63,Gesamt!$A$5:$D$306,4,FALSE)</f>
        <v>#N/A</v>
      </c>
      <c r="E63" s="13" t="s">
        <v>8</v>
      </c>
      <c r="F63" s="15" t="s">
        <v>9</v>
      </c>
      <c r="G63" s="13" t="s">
        <v>8</v>
      </c>
      <c r="H63" s="15" t="s">
        <v>9</v>
      </c>
      <c r="I63" s="13" t="s">
        <v>8</v>
      </c>
      <c r="J63" s="15" t="s">
        <v>9</v>
      </c>
    </row>
    <row r="64" spans="1:10" ht="15">
      <c r="A64" s="1"/>
      <c r="B64" s="14" t="e">
        <f>+VLOOKUP($A64,Gesamt!$A$5:$D$306,2,FALSE)</f>
        <v>#N/A</v>
      </c>
      <c r="C64" s="14" t="e">
        <f>+VLOOKUP($A64,Gesamt!$A$5:$D$306,3,FALSE)</f>
        <v>#N/A</v>
      </c>
      <c r="D64" s="13" t="e">
        <f>+VLOOKUP($A64,Gesamt!$A$5:$D$306,4,FALSE)</f>
        <v>#N/A</v>
      </c>
      <c r="E64" s="15" t="s">
        <v>9</v>
      </c>
      <c r="F64" s="13" t="s">
        <v>8</v>
      </c>
      <c r="G64" s="15" t="s">
        <v>9</v>
      </c>
      <c r="H64" s="13" t="s">
        <v>8</v>
      </c>
      <c r="I64" s="15" t="s">
        <v>9</v>
      </c>
      <c r="J64" s="13" t="s">
        <v>8</v>
      </c>
    </row>
    <row r="65" spans="1:10" ht="15">
      <c r="A65" s="1"/>
      <c r="B65" s="14" t="e">
        <f>+VLOOKUP($A65,Gesamt!$A$5:$D$306,2,FALSE)</f>
        <v>#N/A</v>
      </c>
      <c r="C65" s="14" t="e">
        <f>+VLOOKUP($A65,Gesamt!$A$5:$D$306,3,FALSE)</f>
        <v>#N/A</v>
      </c>
      <c r="D65" s="13" t="e">
        <f>+VLOOKUP($A65,Gesamt!$A$5:$D$306,4,FALSE)</f>
        <v>#N/A</v>
      </c>
      <c r="E65" s="13" t="s">
        <v>8</v>
      </c>
      <c r="F65" s="15" t="s">
        <v>9</v>
      </c>
      <c r="G65" s="13" t="s">
        <v>8</v>
      </c>
      <c r="H65" s="15" t="s">
        <v>9</v>
      </c>
      <c r="I65" s="13" t="s">
        <v>8</v>
      </c>
      <c r="J65" s="15" t="s">
        <v>9</v>
      </c>
    </row>
    <row r="66" spans="1:10" ht="15">
      <c r="A66" s="1"/>
      <c r="B66" s="14" t="e">
        <f>+VLOOKUP($A66,Gesamt!$A$5:$D$306,2,FALSE)</f>
        <v>#N/A</v>
      </c>
      <c r="C66" s="14" t="e">
        <f>+VLOOKUP($A66,Gesamt!$A$5:$D$306,3,FALSE)</f>
        <v>#N/A</v>
      </c>
      <c r="D66" s="13" t="e">
        <f>+VLOOKUP($A66,Gesamt!$A$5:$D$306,4,FALSE)</f>
        <v>#N/A</v>
      </c>
      <c r="E66" s="18" t="s">
        <v>9</v>
      </c>
      <c r="F66" s="17" t="s">
        <v>8</v>
      </c>
      <c r="G66" s="18" t="s">
        <v>9</v>
      </c>
      <c r="H66" s="17" t="s">
        <v>8</v>
      </c>
      <c r="I66" s="18" t="s">
        <v>9</v>
      </c>
      <c r="J66" s="17" t="s">
        <v>8</v>
      </c>
    </row>
    <row r="67" spans="1:10" s="19" customFormat="1" ht="15">
      <c r="A67" s="1"/>
      <c r="B67" s="14" t="e">
        <f>+VLOOKUP($A67,Gesamt!$A$5:$D$306,2,FALSE)</f>
        <v>#N/A</v>
      </c>
      <c r="C67" s="14" t="e">
        <f>+VLOOKUP($A67,Gesamt!$A$5:$D$306,3,FALSE)</f>
        <v>#N/A</v>
      </c>
      <c r="D67" s="13" t="e">
        <f>+VLOOKUP($A67,Gesamt!$A$5:$D$306,4,FALSE)</f>
        <v>#N/A</v>
      </c>
      <c r="E67" s="17" t="s">
        <v>8</v>
      </c>
      <c r="F67" s="18" t="s">
        <v>9</v>
      </c>
      <c r="G67" s="17" t="s">
        <v>8</v>
      </c>
      <c r="H67" s="18" t="s">
        <v>9</v>
      </c>
      <c r="I67" s="17" t="s">
        <v>8</v>
      </c>
      <c r="J67" s="18" t="s">
        <v>9</v>
      </c>
    </row>
    <row r="68" spans="1:10" s="19" customFormat="1" ht="15">
      <c r="A68" s="1"/>
      <c r="B68" s="14" t="e">
        <f>+VLOOKUP($A68,Gesamt!$A$5:$D$306,2,FALSE)</f>
        <v>#N/A</v>
      </c>
      <c r="C68" s="14" t="e">
        <f>+VLOOKUP($A68,Gesamt!$A$5:$D$306,3,FALSE)</f>
        <v>#N/A</v>
      </c>
      <c r="D68" s="13" t="e">
        <f>+VLOOKUP($A68,Gesamt!$A$5:$D$306,4,FALSE)</f>
        <v>#N/A</v>
      </c>
      <c r="E68" s="15" t="s">
        <v>9</v>
      </c>
      <c r="F68" s="13" t="s">
        <v>8</v>
      </c>
      <c r="G68" s="15" t="s">
        <v>9</v>
      </c>
      <c r="H68" s="13" t="s">
        <v>8</v>
      </c>
      <c r="I68" s="15" t="s">
        <v>9</v>
      </c>
      <c r="J68" s="13" t="s">
        <v>8</v>
      </c>
    </row>
    <row r="69" spans="1:10" ht="15">
      <c r="A69" s="1"/>
      <c r="B69" s="14" t="e">
        <f>+VLOOKUP($A69,Gesamt!$A$5:$D$306,2,FALSE)</f>
        <v>#N/A</v>
      </c>
      <c r="C69" s="14" t="e">
        <f>+VLOOKUP($A69,Gesamt!$A$5:$D$306,3,FALSE)</f>
        <v>#N/A</v>
      </c>
      <c r="D69" s="13" t="e">
        <f>+VLOOKUP($A69,Gesamt!$A$5:$D$306,4,FALSE)</f>
        <v>#N/A</v>
      </c>
      <c r="E69" s="13" t="s">
        <v>8</v>
      </c>
      <c r="F69" s="15" t="s">
        <v>9</v>
      </c>
      <c r="G69" s="13" t="s">
        <v>8</v>
      </c>
      <c r="H69" s="15" t="s">
        <v>9</v>
      </c>
      <c r="I69" s="13" t="s">
        <v>8</v>
      </c>
      <c r="J69" s="15" t="s">
        <v>9</v>
      </c>
    </row>
    <row r="70" spans="1:10" ht="15">
      <c r="A70" s="1"/>
      <c r="B70" s="14" t="e">
        <f>+VLOOKUP($A70,Gesamt!$A$5:$D$306,2,FALSE)</f>
        <v>#N/A</v>
      </c>
      <c r="C70" s="14" t="e">
        <f>+VLOOKUP($A70,Gesamt!$A$5:$D$306,3,FALSE)</f>
        <v>#N/A</v>
      </c>
      <c r="D70" s="13" t="e">
        <f>+VLOOKUP($A70,Gesamt!$A$5:$D$306,4,FALSE)</f>
        <v>#N/A</v>
      </c>
      <c r="E70" s="15" t="s">
        <v>9</v>
      </c>
      <c r="F70" s="13" t="s">
        <v>8</v>
      </c>
      <c r="G70" s="15" t="s">
        <v>9</v>
      </c>
      <c r="H70" s="13" t="s">
        <v>8</v>
      </c>
      <c r="I70" s="15" t="s">
        <v>9</v>
      </c>
      <c r="J70" s="13" t="s">
        <v>8</v>
      </c>
    </row>
    <row r="71" spans="1:10" ht="15">
      <c r="A71" s="1"/>
      <c r="B71" s="14" t="e">
        <f>+VLOOKUP($A71,Gesamt!$A$5:$D$306,2,FALSE)</f>
        <v>#N/A</v>
      </c>
      <c r="C71" s="14" t="e">
        <f>+VLOOKUP($A71,Gesamt!$A$5:$D$306,3,FALSE)</f>
        <v>#N/A</v>
      </c>
      <c r="D71" s="13" t="e">
        <f>+VLOOKUP($A71,Gesamt!$A$5:$D$306,4,FALSE)</f>
        <v>#N/A</v>
      </c>
      <c r="E71" s="13" t="s">
        <v>8</v>
      </c>
      <c r="F71" s="15" t="s">
        <v>9</v>
      </c>
      <c r="G71" s="13" t="s">
        <v>8</v>
      </c>
      <c r="H71" s="15" t="s">
        <v>9</v>
      </c>
      <c r="I71" s="13" t="s">
        <v>8</v>
      </c>
      <c r="J71" s="15" t="s">
        <v>9</v>
      </c>
    </row>
    <row r="72" spans="1:10" ht="15">
      <c r="A72" s="1"/>
      <c r="B72" s="14" t="e">
        <f>+VLOOKUP($A72,Gesamt!$A$5:$D$306,2,FALSE)</f>
        <v>#N/A</v>
      </c>
      <c r="C72" s="14" t="e">
        <f>+VLOOKUP($A72,Gesamt!$A$5:$D$306,3,FALSE)</f>
        <v>#N/A</v>
      </c>
      <c r="D72" s="13" t="e">
        <f>+VLOOKUP($A72,Gesamt!$A$5:$D$306,4,FALSE)</f>
        <v>#N/A</v>
      </c>
      <c r="E72" s="15" t="s">
        <v>9</v>
      </c>
      <c r="F72" s="13" t="s">
        <v>8</v>
      </c>
      <c r="G72" s="15" t="s">
        <v>9</v>
      </c>
      <c r="H72" s="13" t="s">
        <v>8</v>
      </c>
      <c r="I72" s="15" t="s">
        <v>9</v>
      </c>
      <c r="J72" s="13" t="s">
        <v>8</v>
      </c>
    </row>
    <row r="73" spans="1:10" ht="15">
      <c r="A73" s="1"/>
      <c r="B73" s="14" t="e">
        <f>+VLOOKUP($A73,Gesamt!$A$5:$D$306,2,FALSE)</f>
        <v>#N/A</v>
      </c>
      <c r="C73" s="14" t="e">
        <f>+VLOOKUP($A73,Gesamt!$A$5:$D$306,3,FALSE)</f>
        <v>#N/A</v>
      </c>
      <c r="D73" s="13" t="e">
        <f>+VLOOKUP($A73,Gesamt!$A$5:$D$306,4,FALSE)</f>
        <v>#N/A</v>
      </c>
      <c r="E73" s="13" t="s">
        <v>8</v>
      </c>
      <c r="F73" s="15" t="s">
        <v>9</v>
      </c>
      <c r="G73" s="13" t="s">
        <v>8</v>
      </c>
      <c r="H73" s="15" t="s">
        <v>9</v>
      </c>
      <c r="I73" s="13" t="s">
        <v>8</v>
      </c>
      <c r="J73" s="15" t="s">
        <v>9</v>
      </c>
    </row>
    <row r="74" spans="1:10" ht="15">
      <c r="A74" s="1"/>
      <c r="B74" s="14" t="e">
        <f>+VLOOKUP($A74,Gesamt!$A$5:$D$306,2,FALSE)</f>
        <v>#N/A</v>
      </c>
      <c r="C74" s="14" t="e">
        <f>+VLOOKUP($A74,Gesamt!$A$5:$D$306,3,FALSE)</f>
        <v>#N/A</v>
      </c>
      <c r="D74" s="13" t="e">
        <f>+VLOOKUP($A74,Gesamt!$A$5:$D$306,4,FALSE)</f>
        <v>#N/A</v>
      </c>
      <c r="E74" s="15" t="s">
        <v>9</v>
      </c>
      <c r="F74" s="13" t="s">
        <v>8</v>
      </c>
      <c r="G74" s="15" t="s">
        <v>9</v>
      </c>
      <c r="H74" s="13" t="s">
        <v>8</v>
      </c>
      <c r="I74" s="15" t="s">
        <v>9</v>
      </c>
      <c r="J74" s="13" t="s">
        <v>8</v>
      </c>
    </row>
    <row r="75" spans="1:10" ht="15">
      <c r="A75" s="1"/>
      <c r="B75" s="14" t="e">
        <f>+VLOOKUP($A75,Gesamt!$A$5:$D$306,2,FALSE)</f>
        <v>#N/A</v>
      </c>
      <c r="C75" s="14" t="e">
        <f>+VLOOKUP($A75,Gesamt!$A$5:$D$306,3,FALSE)</f>
        <v>#N/A</v>
      </c>
      <c r="D75" s="13" t="e">
        <f>+VLOOKUP($A75,Gesamt!$A$5:$D$306,4,FALSE)</f>
        <v>#N/A</v>
      </c>
      <c r="E75" s="13" t="s">
        <v>8</v>
      </c>
      <c r="F75" s="15" t="s">
        <v>9</v>
      </c>
      <c r="G75" s="13" t="s">
        <v>8</v>
      </c>
      <c r="H75" s="15" t="s">
        <v>9</v>
      </c>
      <c r="I75" s="13" t="s">
        <v>8</v>
      </c>
      <c r="J75" s="15" t="s">
        <v>9</v>
      </c>
    </row>
    <row r="76" spans="1:10" ht="15">
      <c r="A76" s="1"/>
      <c r="B76" s="14" t="e">
        <f>+VLOOKUP($A76,Gesamt!$A$5:$D$306,2,FALSE)</f>
        <v>#N/A</v>
      </c>
      <c r="C76" s="14" t="e">
        <f>+VLOOKUP($A76,Gesamt!$A$5:$D$306,3,FALSE)</f>
        <v>#N/A</v>
      </c>
      <c r="D76" s="13" t="e">
        <f>+VLOOKUP($A76,Gesamt!$A$5:$D$306,4,FALSE)</f>
        <v>#N/A</v>
      </c>
      <c r="E76" s="15" t="s">
        <v>9</v>
      </c>
      <c r="F76" s="13" t="s">
        <v>8</v>
      </c>
      <c r="G76" s="15" t="s">
        <v>9</v>
      </c>
      <c r="H76" s="13" t="s">
        <v>8</v>
      </c>
      <c r="I76" s="15" t="s">
        <v>9</v>
      </c>
      <c r="J76" s="13" t="s">
        <v>8</v>
      </c>
    </row>
    <row r="77" spans="1:10" ht="15">
      <c r="A77" s="1"/>
      <c r="B77" s="14" t="e">
        <f>+VLOOKUP($A77,Gesamt!$A$5:$D$306,2,FALSE)</f>
        <v>#N/A</v>
      </c>
      <c r="C77" s="14" t="e">
        <f>+VLOOKUP($A77,Gesamt!$A$5:$D$306,3,FALSE)</f>
        <v>#N/A</v>
      </c>
      <c r="D77" s="13" t="e">
        <f>+VLOOKUP($A77,Gesamt!$A$5:$D$306,4,FALSE)</f>
        <v>#N/A</v>
      </c>
      <c r="E77" s="13" t="s">
        <v>8</v>
      </c>
      <c r="F77" s="15" t="s">
        <v>9</v>
      </c>
      <c r="G77" s="13" t="s">
        <v>8</v>
      </c>
      <c r="H77" s="15" t="s">
        <v>9</v>
      </c>
      <c r="I77" s="13" t="s">
        <v>8</v>
      </c>
      <c r="J77" s="15" t="s">
        <v>9</v>
      </c>
    </row>
    <row r="78" spans="1:10" ht="15">
      <c r="A78" s="1"/>
      <c r="B78" s="14" t="e">
        <f>+VLOOKUP($A78,Gesamt!$A$5:$D$306,2,FALSE)</f>
        <v>#N/A</v>
      </c>
      <c r="C78" s="14" t="e">
        <f>+VLOOKUP($A78,Gesamt!$A$5:$D$306,3,FALSE)</f>
        <v>#N/A</v>
      </c>
      <c r="D78" s="13" t="e">
        <f>+VLOOKUP($A78,Gesamt!$A$5:$D$306,4,FALSE)</f>
        <v>#N/A</v>
      </c>
      <c r="E78" s="15" t="s">
        <v>9</v>
      </c>
      <c r="F78" s="13" t="s">
        <v>8</v>
      </c>
      <c r="G78" s="15" t="s">
        <v>9</v>
      </c>
      <c r="H78" s="13" t="s">
        <v>8</v>
      </c>
      <c r="I78" s="15" t="s">
        <v>9</v>
      </c>
      <c r="J78" s="13" t="s">
        <v>8</v>
      </c>
    </row>
    <row r="79" spans="1:10" ht="15">
      <c r="A79" s="1"/>
      <c r="B79" s="14" t="e">
        <f>+VLOOKUP($A79,Gesamt!$A$5:$D$306,2,FALSE)</f>
        <v>#N/A</v>
      </c>
      <c r="C79" s="14" t="e">
        <f>+VLOOKUP($A79,Gesamt!$A$5:$D$306,3,FALSE)</f>
        <v>#N/A</v>
      </c>
      <c r="D79" s="13" t="e">
        <f>+VLOOKUP($A79,Gesamt!$A$5:$D$306,4,FALSE)</f>
        <v>#N/A</v>
      </c>
      <c r="E79" s="13" t="s">
        <v>8</v>
      </c>
      <c r="F79" s="15" t="s">
        <v>9</v>
      </c>
      <c r="G79" s="13" t="s">
        <v>8</v>
      </c>
      <c r="H79" s="15" t="s">
        <v>9</v>
      </c>
      <c r="I79" s="13" t="s">
        <v>8</v>
      </c>
      <c r="J79" s="15" t="s">
        <v>9</v>
      </c>
    </row>
    <row r="80" spans="1:10" ht="15">
      <c r="A80" s="1"/>
      <c r="B80" s="14" t="e">
        <f>+VLOOKUP($A80,Gesamt!$A$5:$D$306,2,FALSE)</f>
        <v>#N/A</v>
      </c>
      <c r="C80" s="14" t="e">
        <f>+VLOOKUP($A80,Gesamt!$A$5:$D$306,3,FALSE)</f>
        <v>#N/A</v>
      </c>
      <c r="D80" s="13" t="e">
        <f>+VLOOKUP($A80,Gesamt!$A$5:$D$306,4,FALSE)</f>
        <v>#N/A</v>
      </c>
      <c r="E80" s="15" t="s">
        <v>9</v>
      </c>
      <c r="F80" s="13" t="s">
        <v>8</v>
      </c>
      <c r="G80" s="15" t="s">
        <v>9</v>
      </c>
      <c r="H80" s="13" t="s">
        <v>8</v>
      </c>
      <c r="I80" s="15" t="s">
        <v>9</v>
      </c>
      <c r="J80" s="13" t="s">
        <v>8</v>
      </c>
    </row>
    <row r="81" spans="1:10" ht="15">
      <c r="A81" s="1"/>
      <c r="B81" s="14" t="e">
        <f>+VLOOKUP($A81,Gesamt!$A$5:$D$306,2,FALSE)</f>
        <v>#N/A</v>
      </c>
      <c r="C81" s="14" t="e">
        <f>+VLOOKUP($A81,Gesamt!$A$5:$D$306,3,FALSE)</f>
        <v>#N/A</v>
      </c>
      <c r="D81" s="13" t="e">
        <f>+VLOOKUP($A81,Gesamt!$A$5:$D$306,4,FALSE)</f>
        <v>#N/A</v>
      </c>
      <c r="E81" s="13" t="s">
        <v>8</v>
      </c>
      <c r="F81" s="15" t="s">
        <v>9</v>
      </c>
      <c r="G81" s="13" t="s">
        <v>8</v>
      </c>
      <c r="H81" s="15" t="s">
        <v>9</v>
      </c>
      <c r="I81" s="13" t="s">
        <v>8</v>
      </c>
      <c r="J81" s="15" t="s">
        <v>9</v>
      </c>
    </row>
    <row r="82" spans="1:10" ht="15">
      <c r="A82" s="1"/>
      <c r="B82" s="14" t="e">
        <f>+VLOOKUP($A82,Gesamt!$A$5:$D$306,2,FALSE)</f>
        <v>#N/A</v>
      </c>
      <c r="C82" s="14" t="e">
        <f>+VLOOKUP($A82,Gesamt!$A$5:$D$306,3,FALSE)</f>
        <v>#N/A</v>
      </c>
      <c r="D82" s="13" t="e">
        <f>+VLOOKUP($A82,Gesamt!$A$5:$D$306,4,FALSE)</f>
        <v>#N/A</v>
      </c>
      <c r="E82" s="15" t="s">
        <v>9</v>
      </c>
      <c r="F82" s="13" t="s">
        <v>8</v>
      </c>
      <c r="G82" s="15" t="s">
        <v>9</v>
      </c>
      <c r="H82" s="13" t="s">
        <v>8</v>
      </c>
      <c r="I82" s="15" t="s">
        <v>9</v>
      </c>
      <c r="J82" s="13" t="s">
        <v>8</v>
      </c>
    </row>
    <row r="83" spans="1:10" ht="15">
      <c r="A83" s="1"/>
      <c r="B83" s="14" t="e">
        <f>+VLOOKUP($A83,Gesamt!$A$5:$D$306,2,FALSE)</f>
        <v>#N/A</v>
      </c>
      <c r="C83" s="14" t="e">
        <f>+VLOOKUP($A83,Gesamt!$A$5:$D$306,3,FALSE)</f>
        <v>#N/A</v>
      </c>
      <c r="D83" s="13" t="e">
        <f>+VLOOKUP($A83,Gesamt!$A$5:$D$306,4,FALSE)</f>
        <v>#N/A</v>
      </c>
      <c r="E83" s="13" t="s">
        <v>8</v>
      </c>
      <c r="F83" s="15" t="s">
        <v>9</v>
      </c>
      <c r="G83" s="13" t="s">
        <v>8</v>
      </c>
      <c r="H83" s="15" t="s">
        <v>9</v>
      </c>
      <c r="I83" s="13" t="s">
        <v>8</v>
      </c>
      <c r="J83" s="15" t="s">
        <v>9</v>
      </c>
    </row>
    <row r="84" spans="1:10" ht="15">
      <c r="A84" s="1"/>
      <c r="B84" s="14" t="e">
        <f>+VLOOKUP($A84,Gesamt!$A$5:$D$306,2,FALSE)</f>
        <v>#N/A</v>
      </c>
      <c r="C84" s="14" t="e">
        <f>+VLOOKUP($A84,Gesamt!$A$5:$D$306,3,FALSE)</f>
        <v>#N/A</v>
      </c>
      <c r="D84" s="13" t="e">
        <f>+VLOOKUP($A84,Gesamt!$A$5:$D$306,4,FALSE)</f>
        <v>#N/A</v>
      </c>
      <c r="E84" s="15" t="s">
        <v>9</v>
      </c>
      <c r="F84" s="13" t="s">
        <v>8</v>
      </c>
      <c r="G84" s="15" t="s">
        <v>9</v>
      </c>
      <c r="H84" s="13" t="s">
        <v>8</v>
      </c>
      <c r="I84" s="15" t="s">
        <v>9</v>
      </c>
      <c r="J84" s="13" t="s">
        <v>8</v>
      </c>
    </row>
    <row r="85" spans="1:10" ht="15">
      <c r="A85" s="1"/>
      <c r="B85" s="14" t="e">
        <f>+VLOOKUP($A85,Gesamt!$A$5:$D$306,2,FALSE)</f>
        <v>#N/A</v>
      </c>
      <c r="C85" s="14" t="e">
        <f>+VLOOKUP($A85,Gesamt!$A$5:$D$306,3,FALSE)</f>
        <v>#N/A</v>
      </c>
      <c r="D85" s="13" t="e">
        <f>+VLOOKUP($A85,Gesamt!$A$5:$D$306,4,FALSE)</f>
        <v>#N/A</v>
      </c>
      <c r="E85" s="13" t="s">
        <v>8</v>
      </c>
      <c r="F85" s="15" t="s">
        <v>9</v>
      </c>
      <c r="G85" s="13" t="s">
        <v>8</v>
      </c>
      <c r="H85" s="15" t="s">
        <v>9</v>
      </c>
      <c r="I85" s="13" t="s">
        <v>8</v>
      </c>
      <c r="J85" s="15" t="s">
        <v>9</v>
      </c>
    </row>
    <row r="86" spans="1:10" ht="15">
      <c r="A86" s="1"/>
      <c r="B86" s="14" t="e">
        <f>+VLOOKUP($A86,Gesamt!$A$5:$D$306,2,FALSE)</f>
        <v>#N/A</v>
      </c>
      <c r="C86" s="14" t="e">
        <f>+VLOOKUP($A86,Gesamt!$A$5:$D$306,3,FALSE)</f>
        <v>#N/A</v>
      </c>
      <c r="D86" s="13" t="e">
        <f>+VLOOKUP($A86,Gesamt!$A$5:$D$306,4,FALSE)</f>
        <v>#N/A</v>
      </c>
      <c r="E86" s="15" t="s">
        <v>9</v>
      </c>
      <c r="F86" s="13" t="s">
        <v>8</v>
      </c>
      <c r="G86" s="15" t="s">
        <v>9</v>
      </c>
      <c r="H86" s="13" t="s">
        <v>8</v>
      </c>
      <c r="I86" s="15" t="s">
        <v>9</v>
      </c>
      <c r="J86" s="13" t="s">
        <v>8</v>
      </c>
    </row>
    <row r="87" spans="1:10" ht="15">
      <c r="A87" s="1"/>
      <c r="B87" s="14" t="e">
        <f>+VLOOKUP($A87,Gesamt!$A$5:$D$306,2,FALSE)</f>
        <v>#N/A</v>
      </c>
      <c r="C87" s="14" t="e">
        <f>+VLOOKUP($A87,Gesamt!$A$5:$D$306,3,FALSE)</f>
        <v>#N/A</v>
      </c>
      <c r="D87" s="13" t="e">
        <f>+VLOOKUP($A87,Gesamt!$A$5:$D$306,4,FALSE)</f>
        <v>#N/A</v>
      </c>
      <c r="E87" s="13" t="s">
        <v>8</v>
      </c>
      <c r="F87" s="15" t="s">
        <v>9</v>
      </c>
      <c r="G87" s="13" t="s">
        <v>8</v>
      </c>
      <c r="H87" s="15" t="s">
        <v>9</v>
      </c>
      <c r="I87" s="13" t="s">
        <v>8</v>
      </c>
      <c r="J87" s="15" t="s">
        <v>9</v>
      </c>
    </row>
    <row r="88" spans="1:10" ht="15">
      <c r="A88" s="1"/>
      <c r="B88" s="14" t="e">
        <f>+VLOOKUP($A88,Gesamt!$A$5:$D$306,2,FALSE)</f>
        <v>#N/A</v>
      </c>
      <c r="C88" s="14" t="e">
        <f>+VLOOKUP($A88,Gesamt!$A$5:$D$306,3,FALSE)</f>
        <v>#N/A</v>
      </c>
      <c r="D88" s="13" t="e">
        <f>+VLOOKUP($A88,Gesamt!$A$5:$D$306,4,FALSE)</f>
        <v>#N/A</v>
      </c>
      <c r="E88" s="15" t="s">
        <v>9</v>
      </c>
      <c r="F88" s="13" t="s">
        <v>8</v>
      </c>
      <c r="G88" s="15" t="s">
        <v>9</v>
      </c>
      <c r="H88" s="13" t="s">
        <v>8</v>
      </c>
      <c r="I88" s="15" t="s">
        <v>9</v>
      </c>
      <c r="J88" s="13" t="s">
        <v>8</v>
      </c>
    </row>
    <row r="89" spans="1:10" ht="15">
      <c r="A89" s="1"/>
      <c r="B89" s="14" t="e">
        <f>+VLOOKUP($A89,Gesamt!$A$5:$D$306,2,FALSE)</f>
        <v>#N/A</v>
      </c>
      <c r="C89" s="14" t="e">
        <f>+VLOOKUP($A89,Gesamt!$A$5:$D$306,3,FALSE)</f>
        <v>#N/A</v>
      </c>
      <c r="D89" s="13" t="e">
        <f>+VLOOKUP($A89,Gesamt!$A$5:$D$306,4,FALSE)</f>
        <v>#N/A</v>
      </c>
      <c r="E89" s="13" t="s">
        <v>8</v>
      </c>
      <c r="F89" s="15" t="s">
        <v>9</v>
      </c>
      <c r="G89" s="13" t="s">
        <v>8</v>
      </c>
      <c r="H89" s="15" t="s">
        <v>9</v>
      </c>
      <c r="I89" s="13" t="s">
        <v>8</v>
      </c>
      <c r="J89" s="15" t="s">
        <v>9</v>
      </c>
    </row>
    <row r="90" spans="1:10" ht="15">
      <c r="A90" s="1"/>
      <c r="B90" s="14" t="e">
        <f>+VLOOKUP($A90,Gesamt!$A$5:$D$306,2,FALSE)</f>
        <v>#N/A</v>
      </c>
      <c r="C90" s="14" t="e">
        <f>+VLOOKUP($A90,Gesamt!$A$5:$D$306,3,FALSE)</f>
        <v>#N/A</v>
      </c>
      <c r="D90" s="13" t="e">
        <f>+VLOOKUP($A90,Gesamt!$A$5:$D$306,4,FALSE)</f>
        <v>#N/A</v>
      </c>
      <c r="E90" s="15" t="s">
        <v>9</v>
      </c>
      <c r="F90" s="13" t="s">
        <v>8</v>
      </c>
      <c r="G90" s="15" t="s">
        <v>9</v>
      </c>
      <c r="H90" s="13" t="s">
        <v>8</v>
      </c>
      <c r="I90" s="15" t="s">
        <v>9</v>
      </c>
      <c r="J90" s="13" t="s">
        <v>8</v>
      </c>
    </row>
    <row r="91" spans="1:10" ht="15">
      <c r="A91" s="1"/>
      <c r="B91" s="14" t="e">
        <f>+VLOOKUP($A91,Gesamt!$A$5:$D$306,2,FALSE)</f>
        <v>#N/A</v>
      </c>
      <c r="C91" s="14" t="e">
        <f>+VLOOKUP($A91,Gesamt!$A$5:$D$306,3,FALSE)</f>
        <v>#N/A</v>
      </c>
      <c r="D91" s="13" t="e">
        <f>+VLOOKUP($A91,Gesamt!$A$5:$D$306,4,FALSE)</f>
        <v>#N/A</v>
      </c>
      <c r="E91" s="13" t="s">
        <v>8</v>
      </c>
      <c r="F91" s="15" t="s">
        <v>9</v>
      </c>
      <c r="G91" s="13" t="s">
        <v>8</v>
      </c>
      <c r="H91" s="15" t="s">
        <v>9</v>
      </c>
      <c r="I91" s="13" t="s">
        <v>8</v>
      </c>
      <c r="J91" s="15" t="s">
        <v>9</v>
      </c>
    </row>
    <row r="92" spans="1:10" ht="15">
      <c r="A92" s="1"/>
      <c r="B92" s="14" t="e">
        <f>+VLOOKUP($A92,Gesamt!$A$5:$D$306,2,FALSE)</f>
        <v>#N/A</v>
      </c>
      <c r="C92" s="14" t="e">
        <f>+VLOOKUP($A92,Gesamt!$A$5:$D$306,3,FALSE)</f>
        <v>#N/A</v>
      </c>
      <c r="D92" s="13" t="e">
        <f>+VLOOKUP($A92,Gesamt!$A$5:$D$306,4,FALSE)</f>
        <v>#N/A</v>
      </c>
      <c r="E92" s="15" t="s">
        <v>9</v>
      </c>
      <c r="F92" s="13" t="s">
        <v>8</v>
      </c>
      <c r="G92" s="15" t="s">
        <v>9</v>
      </c>
      <c r="H92" s="13" t="s">
        <v>8</v>
      </c>
      <c r="I92" s="15" t="s">
        <v>9</v>
      </c>
      <c r="J92" s="13" t="s">
        <v>8</v>
      </c>
    </row>
    <row r="93" spans="1:10" ht="15">
      <c r="A93" s="1"/>
      <c r="B93" s="14" t="e">
        <f>+VLOOKUP($A93,Gesamt!$A$5:$D$306,2,FALSE)</f>
        <v>#N/A</v>
      </c>
      <c r="C93" s="14" t="e">
        <f>+VLOOKUP($A93,Gesamt!$A$5:$D$306,3,FALSE)</f>
        <v>#N/A</v>
      </c>
      <c r="D93" s="13" t="e">
        <f>+VLOOKUP($A93,Gesamt!$A$5:$D$306,4,FALSE)</f>
        <v>#N/A</v>
      </c>
      <c r="E93" s="13" t="s">
        <v>8</v>
      </c>
      <c r="F93" s="15" t="s">
        <v>9</v>
      </c>
      <c r="G93" s="13" t="s">
        <v>8</v>
      </c>
      <c r="H93" s="15" t="s">
        <v>9</v>
      </c>
      <c r="I93" s="13" t="s">
        <v>8</v>
      </c>
      <c r="J93" s="15" t="s">
        <v>9</v>
      </c>
    </row>
    <row r="94" spans="2:10" ht="15">
      <c r="B94" s="14" t="e">
        <f>+VLOOKUP($A94,Gesamt!$A$5:$D$306,2,FALSE)</f>
        <v>#N/A</v>
      </c>
      <c r="C94" s="14" t="e">
        <f>+VLOOKUP($A94,Gesamt!$A$5:$D$306,3,FALSE)</f>
        <v>#N/A</v>
      </c>
      <c r="D94" s="13" t="e">
        <f>+VLOOKUP($A94,Gesamt!$A$5:$D$306,4,FALSE)</f>
        <v>#N/A</v>
      </c>
      <c r="E94" s="15" t="s">
        <v>9</v>
      </c>
      <c r="F94" s="13" t="s">
        <v>8</v>
      </c>
      <c r="G94" s="15" t="s">
        <v>9</v>
      </c>
      <c r="H94" s="13" t="s">
        <v>8</v>
      </c>
      <c r="I94" s="15" t="s">
        <v>9</v>
      </c>
      <c r="J94" s="13" t="s">
        <v>8</v>
      </c>
    </row>
    <row r="95" spans="2:10" ht="15">
      <c r="B95" s="14" t="e">
        <f>+VLOOKUP($A95,Gesamt!$A$5:$D$306,2,FALSE)</f>
        <v>#N/A</v>
      </c>
      <c r="C95" s="14" t="e">
        <f>+VLOOKUP($A95,Gesamt!$A$5:$D$306,3,FALSE)</f>
        <v>#N/A</v>
      </c>
      <c r="D95" s="13" t="e">
        <f>+VLOOKUP($A95,Gesamt!$A$5:$D$306,4,FALSE)</f>
        <v>#N/A</v>
      </c>
      <c r="E95" s="13" t="s">
        <v>8</v>
      </c>
      <c r="F95" s="15" t="s">
        <v>9</v>
      </c>
      <c r="G95" s="13" t="s">
        <v>8</v>
      </c>
      <c r="H95" s="15" t="s">
        <v>9</v>
      </c>
      <c r="I95" s="13" t="s">
        <v>8</v>
      </c>
      <c r="J95" s="15" t="s">
        <v>9</v>
      </c>
    </row>
    <row r="96" spans="2:10" ht="15">
      <c r="B96" s="14" t="e">
        <f>+VLOOKUP($A96,Gesamt!$A$5:$D$306,2,FALSE)</f>
        <v>#N/A</v>
      </c>
      <c r="C96" s="14" t="e">
        <f>+VLOOKUP($A96,Gesamt!$A$5:$D$306,3,FALSE)</f>
        <v>#N/A</v>
      </c>
      <c r="D96" s="13" t="e">
        <f>+VLOOKUP($A96,Gesamt!$A$5:$D$306,4,FALSE)</f>
        <v>#N/A</v>
      </c>
      <c r="E96" s="15" t="s">
        <v>9</v>
      </c>
      <c r="F96" s="13" t="s">
        <v>8</v>
      </c>
      <c r="G96" s="15" t="s">
        <v>9</v>
      </c>
      <c r="H96" s="13" t="s">
        <v>8</v>
      </c>
      <c r="I96" s="15" t="s">
        <v>9</v>
      </c>
      <c r="J96" s="13" t="s">
        <v>8</v>
      </c>
    </row>
    <row r="97" spans="2:10" ht="15">
      <c r="B97" s="14" t="e">
        <f>+VLOOKUP($A97,Gesamt!$A$5:$D$306,2,FALSE)</f>
        <v>#N/A</v>
      </c>
      <c r="C97" s="14" t="e">
        <f>+VLOOKUP($A97,Gesamt!$A$5:$D$306,3,FALSE)</f>
        <v>#N/A</v>
      </c>
      <c r="D97" s="13" t="e">
        <f>+VLOOKUP($A97,Gesamt!$A$5:$D$306,4,FALSE)</f>
        <v>#N/A</v>
      </c>
      <c r="E97" s="13" t="s">
        <v>8</v>
      </c>
      <c r="F97" s="15" t="s">
        <v>9</v>
      </c>
      <c r="G97" s="13" t="s">
        <v>8</v>
      </c>
      <c r="H97" s="15" t="s">
        <v>9</v>
      </c>
      <c r="I97" s="13" t="s">
        <v>8</v>
      </c>
      <c r="J97" s="15" t="s">
        <v>9</v>
      </c>
    </row>
    <row r="98" spans="2:10" ht="15">
      <c r="B98" s="14" t="e">
        <f>+VLOOKUP($A98,Gesamt!$A$5:$D$306,2,FALSE)</f>
        <v>#N/A</v>
      </c>
      <c r="C98" s="14" t="e">
        <f>+VLOOKUP($A98,Gesamt!$A$5:$D$306,3,FALSE)</f>
        <v>#N/A</v>
      </c>
      <c r="D98" s="13" t="e">
        <f>+VLOOKUP($A98,Gesamt!$A$5:$D$306,4,FALSE)</f>
        <v>#N/A</v>
      </c>
      <c r="E98" s="15" t="s">
        <v>9</v>
      </c>
      <c r="F98" s="13" t="s">
        <v>8</v>
      </c>
      <c r="G98" s="15" t="s">
        <v>9</v>
      </c>
      <c r="H98" s="13" t="s">
        <v>8</v>
      </c>
      <c r="I98" s="15" t="s">
        <v>9</v>
      </c>
      <c r="J98" s="13" t="s">
        <v>8</v>
      </c>
    </row>
    <row r="99" spans="2:10" ht="15">
      <c r="B99" s="14" t="e">
        <f>+VLOOKUP($A99,Gesamt!$A$5:$D$306,2,FALSE)</f>
        <v>#N/A</v>
      </c>
      <c r="C99" s="14" t="e">
        <f>+VLOOKUP($A99,Gesamt!$A$5:$D$306,3,FALSE)</f>
        <v>#N/A</v>
      </c>
      <c r="D99" s="13" t="e">
        <f>+VLOOKUP($A99,Gesamt!$A$5:$D$306,4,FALSE)</f>
        <v>#N/A</v>
      </c>
      <c r="E99" s="13" t="s">
        <v>8</v>
      </c>
      <c r="F99" s="15" t="s">
        <v>9</v>
      </c>
      <c r="G99" s="13" t="s">
        <v>8</v>
      </c>
      <c r="H99" s="15" t="s">
        <v>9</v>
      </c>
      <c r="I99" s="13" t="s">
        <v>8</v>
      </c>
      <c r="J99" s="15" t="s">
        <v>9</v>
      </c>
    </row>
    <row r="100" spans="2:10" ht="15">
      <c r="B100" s="14" t="e">
        <f>+VLOOKUP($A100,Gesamt!$A$5:$D$306,2,FALSE)</f>
        <v>#N/A</v>
      </c>
      <c r="C100" s="14" t="e">
        <f>+VLOOKUP($A100,Gesamt!$A$5:$D$306,3,FALSE)</f>
        <v>#N/A</v>
      </c>
      <c r="D100" s="13" t="e">
        <f>+VLOOKUP($A100,Gesamt!$A$5:$D$306,4,FALSE)</f>
        <v>#N/A</v>
      </c>
      <c r="E100" s="15" t="s">
        <v>9</v>
      </c>
      <c r="F100" s="13" t="s">
        <v>8</v>
      </c>
      <c r="G100" s="15" t="s">
        <v>9</v>
      </c>
      <c r="H100" s="13" t="s">
        <v>8</v>
      </c>
      <c r="I100" s="15" t="s">
        <v>9</v>
      </c>
      <c r="J100" s="13" t="s">
        <v>8</v>
      </c>
    </row>
    <row r="101" spans="2:10" ht="15">
      <c r="B101" s="14" t="e">
        <f>+VLOOKUP($A101,Gesamt!$A$5:$D$306,2,FALSE)</f>
        <v>#N/A</v>
      </c>
      <c r="C101" s="14" t="e">
        <f>+VLOOKUP($A101,Gesamt!$A$5:$D$306,3,FALSE)</f>
        <v>#N/A</v>
      </c>
      <c r="D101" s="13" t="e">
        <f>+VLOOKUP($A101,Gesamt!$A$5:$D$306,4,FALSE)</f>
        <v>#N/A</v>
      </c>
      <c r="E101" s="13" t="s">
        <v>8</v>
      </c>
      <c r="F101" s="15" t="s">
        <v>9</v>
      </c>
      <c r="G101" s="13" t="s">
        <v>8</v>
      </c>
      <c r="H101" s="15" t="s">
        <v>9</v>
      </c>
      <c r="I101" s="13" t="s">
        <v>8</v>
      </c>
      <c r="J101" s="15" t="s">
        <v>9</v>
      </c>
    </row>
    <row r="102" spans="2:10" ht="15">
      <c r="B102" s="14" t="e">
        <f>+VLOOKUP($A102,Gesamt!$A$5:$D$306,2,FALSE)</f>
        <v>#N/A</v>
      </c>
      <c r="C102" s="14" t="e">
        <f>+VLOOKUP($A102,Gesamt!$A$5:$D$306,3,FALSE)</f>
        <v>#N/A</v>
      </c>
      <c r="D102" s="13" t="e">
        <f>+VLOOKUP($A102,Gesamt!$A$5:$D$306,4,FALSE)</f>
        <v>#N/A</v>
      </c>
      <c r="E102" s="15" t="s">
        <v>9</v>
      </c>
      <c r="F102" s="13" t="s">
        <v>8</v>
      </c>
      <c r="G102" s="15" t="s">
        <v>9</v>
      </c>
      <c r="H102" s="13" t="s">
        <v>8</v>
      </c>
      <c r="I102" s="15" t="s">
        <v>9</v>
      </c>
      <c r="J102" s="13" t="s">
        <v>8</v>
      </c>
    </row>
    <row r="103" spans="2:10" ht="15">
      <c r="B103" s="14" t="e">
        <f>+VLOOKUP($A103,Gesamt!$A$5:$D$306,2,FALSE)</f>
        <v>#N/A</v>
      </c>
      <c r="C103" s="14" t="e">
        <f>+VLOOKUP($A103,Gesamt!$A$5:$D$306,3,FALSE)</f>
        <v>#N/A</v>
      </c>
      <c r="D103" s="13" t="e">
        <f>+VLOOKUP($A103,Gesamt!$A$5:$D$306,4,FALSE)</f>
        <v>#N/A</v>
      </c>
      <c r="E103" s="13" t="s">
        <v>8</v>
      </c>
      <c r="F103" s="15" t="s">
        <v>9</v>
      </c>
      <c r="G103" s="13" t="s">
        <v>8</v>
      </c>
      <c r="H103" s="15" t="s">
        <v>9</v>
      </c>
      <c r="I103" s="13" t="s">
        <v>8</v>
      </c>
      <c r="J103" s="15" t="s">
        <v>9</v>
      </c>
    </row>
    <row r="104" spans="2:10" ht="15">
      <c r="B104" s="14" t="e">
        <f>+VLOOKUP($A104,Gesamt!$A$5:$D$306,2,FALSE)</f>
        <v>#N/A</v>
      </c>
      <c r="C104" s="14" t="e">
        <f>+VLOOKUP($A104,Gesamt!$A$5:$D$306,3,FALSE)</f>
        <v>#N/A</v>
      </c>
      <c r="D104" s="13" t="e">
        <f>+VLOOKUP($A104,Gesamt!$A$5:$D$306,4,FALSE)</f>
        <v>#N/A</v>
      </c>
      <c r="E104" s="15" t="s">
        <v>9</v>
      </c>
      <c r="F104" s="13" t="s">
        <v>8</v>
      </c>
      <c r="G104" s="15" t="s">
        <v>9</v>
      </c>
      <c r="H104" s="13" t="s">
        <v>8</v>
      </c>
      <c r="I104" s="15" t="s">
        <v>9</v>
      </c>
      <c r="J104" s="13" t="s">
        <v>8</v>
      </c>
    </row>
    <row r="105" spans="2:9" ht="15">
      <c r="B105" s="14"/>
      <c r="C105" s="14"/>
      <c r="D105" s="13"/>
      <c r="E105" s="15"/>
      <c r="G105" s="15"/>
      <c r="I105" s="15"/>
    </row>
    <row r="106" spans="2:8" ht="15">
      <c r="B106" s="14"/>
      <c r="C106" s="14"/>
      <c r="D106" s="13"/>
      <c r="F106" s="15"/>
      <c r="H106" s="15"/>
    </row>
    <row r="107" spans="2:9" ht="15">
      <c r="B107" s="14"/>
      <c r="C107" s="14"/>
      <c r="D107" s="13"/>
      <c r="E107" s="15"/>
      <c r="G107" s="15"/>
      <c r="I107" s="15"/>
    </row>
    <row r="108" spans="2:8" ht="15">
      <c r="B108" s="14"/>
      <c r="C108" s="14"/>
      <c r="D108" s="13"/>
      <c r="F108" s="15"/>
      <c r="H108" s="15"/>
    </row>
    <row r="109" spans="2:9" ht="15">
      <c r="B109" s="14"/>
      <c r="C109" s="14"/>
      <c r="D109" s="13"/>
      <c r="E109" s="15"/>
      <c r="G109" s="15"/>
      <c r="I109" s="15"/>
    </row>
    <row r="110" spans="2:8" ht="15">
      <c r="B110" s="14"/>
      <c r="C110" s="14"/>
      <c r="D110" s="13"/>
      <c r="F110" s="15"/>
      <c r="H110" s="15"/>
    </row>
    <row r="111" spans="2:9" ht="15">
      <c r="B111" s="14"/>
      <c r="C111" s="14"/>
      <c r="D111" s="13"/>
      <c r="E111" s="15"/>
      <c r="G111" s="15"/>
      <c r="I111" s="15"/>
    </row>
    <row r="112" spans="2:8" ht="15">
      <c r="B112" s="14"/>
      <c r="C112" s="14"/>
      <c r="D112" s="13"/>
      <c r="F112" s="15"/>
      <c r="H112" s="15"/>
    </row>
    <row r="113" spans="2:9" ht="15">
      <c r="B113" s="14"/>
      <c r="C113" s="14"/>
      <c r="D113" s="13"/>
      <c r="E113" s="15"/>
      <c r="G113" s="15"/>
      <c r="I113" s="15"/>
    </row>
    <row r="114" spans="2:8" ht="15">
      <c r="B114" s="14"/>
      <c r="C114" s="14"/>
      <c r="D114" s="13"/>
      <c r="F114" s="15"/>
      <c r="H114" s="15"/>
    </row>
    <row r="115" spans="2:9" ht="15">
      <c r="B115" s="14"/>
      <c r="C115" s="14"/>
      <c r="D115" s="13"/>
      <c r="E115" s="15"/>
      <c r="G115" s="15"/>
      <c r="I115" s="15"/>
    </row>
    <row r="116" spans="2:8" ht="15">
      <c r="B116" s="14"/>
      <c r="C116" s="14"/>
      <c r="D116" s="13"/>
      <c r="F116" s="15"/>
      <c r="H116" s="15"/>
    </row>
    <row r="117" spans="2:9" ht="15">
      <c r="B117" s="14"/>
      <c r="C117" s="14"/>
      <c r="D117" s="13"/>
      <c r="E117" s="15"/>
      <c r="G117" s="15"/>
      <c r="I117" s="15"/>
    </row>
    <row r="118" spans="2:8" ht="15">
      <c r="B118" s="14"/>
      <c r="C118" s="14"/>
      <c r="D118" s="13"/>
      <c r="F118" s="15"/>
      <c r="H118" s="15"/>
    </row>
    <row r="119" spans="2:9" ht="15">
      <c r="B119" s="14"/>
      <c r="C119" s="14"/>
      <c r="D119" s="13"/>
      <c r="E119" s="15"/>
      <c r="G119" s="15"/>
      <c r="I119" s="15"/>
    </row>
    <row r="120" spans="2:8" ht="15">
      <c r="B120" s="14"/>
      <c r="C120" s="14"/>
      <c r="D120" s="13"/>
      <c r="F120" s="15"/>
      <c r="H120" s="15"/>
    </row>
    <row r="121" spans="2:9" ht="15">
      <c r="B121" s="14"/>
      <c r="C121" s="14"/>
      <c r="D121" s="13"/>
      <c r="E121" s="15"/>
      <c r="G121" s="15"/>
      <c r="I121" s="15"/>
    </row>
    <row r="122" spans="2:8" ht="15">
      <c r="B122" s="14"/>
      <c r="C122" s="14"/>
      <c r="D122" s="13"/>
      <c r="F122" s="15"/>
      <c r="H122" s="15"/>
    </row>
    <row r="123" spans="2:9" ht="15">
      <c r="B123" s="14"/>
      <c r="C123" s="14"/>
      <c r="D123" s="13"/>
      <c r="E123" s="15"/>
      <c r="G123" s="15"/>
      <c r="I123" s="15"/>
    </row>
    <row r="124" spans="2:8" ht="15">
      <c r="B124" s="14"/>
      <c r="C124" s="14"/>
      <c r="D124" s="13"/>
      <c r="F124" s="15"/>
      <c r="H124" s="15"/>
    </row>
    <row r="125" spans="2:9" ht="15">
      <c r="B125" s="14"/>
      <c r="C125" s="14"/>
      <c r="D125" s="13"/>
      <c r="E125" s="15"/>
      <c r="G125" s="15"/>
      <c r="I125" s="15"/>
    </row>
    <row r="126" spans="2:8" ht="15">
      <c r="B126" s="14"/>
      <c r="C126" s="14"/>
      <c r="D126" s="13"/>
      <c r="F126" s="15"/>
      <c r="H126" s="15"/>
    </row>
    <row r="127" spans="2:9" ht="15">
      <c r="B127" s="14"/>
      <c r="C127" s="14"/>
      <c r="D127" s="13"/>
      <c r="E127" s="15"/>
      <c r="G127" s="15"/>
      <c r="I127" s="15"/>
    </row>
    <row r="128" spans="2:8" ht="15">
      <c r="B128" s="14"/>
      <c r="C128" s="14"/>
      <c r="D128" s="13"/>
      <c r="F128" s="15"/>
      <c r="H128" s="15"/>
    </row>
    <row r="129" spans="2:9" ht="15">
      <c r="B129" s="14"/>
      <c r="C129" s="14"/>
      <c r="D129" s="13"/>
      <c r="E129" s="15"/>
      <c r="G129" s="15"/>
      <c r="I129" s="15"/>
    </row>
    <row r="130" spans="2:8" ht="15">
      <c r="B130" s="14"/>
      <c r="C130" s="14"/>
      <c r="D130" s="13"/>
      <c r="F130" s="15"/>
      <c r="H130" s="15"/>
    </row>
    <row r="131" spans="2:9" ht="15">
      <c r="B131" s="14"/>
      <c r="C131" s="14"/>
      <c r="D131" s="13"/>
      <c r="E131" s="15"/>
      <c r="G131" s="15"/>
      <c r="I131" s="15"/>
    </row>
    <row r="132" spans="2:8" ht="15">
      <c r="B132" s="14"/>
      <c r="C132" s="14"/>
      <c r="D132" s="13"/>
      <c r="F132" s="15"/>
      <c r="H132" s="15"/>
    </row>
    <row r="133" spans="2:9" ht="15">
      <c r="B133" s="14"/>
      <c r="C133" s="14"/>
      <c r="D133" s="13"/>
      <c r="E133" s="15"/>
      <c r="G133" s="15"/>
      <c r="I133" s="15"/>
    </row>
    <row r="134" spans="2:8" ht="15">
      <c r="B134" s="14"/>
      <c r="C134" s="14"/>
      <c r="D134" s="13"/>
      <c r="F134" s="15"/>
      <c r="H134" s="15"/>
    </row>
    <row r="135" spans="2:9" ht="15">
      <c r="B135" s="14"/>
      <c r="C135" s="14"/>
      <c r="D135" s="13"/>
      <c r="E135" s="15"/>
      <c r="G135" s="15"/>
      <c r="I135" s="15"/>
    </row>
    <row r="136" spans="2:8" ht="15">
      <c r="B136" s="14"/>
      <c r="C136" s="14"/>
      <c r="D136" s="13"/>
      <c r="F136" s="15"/>
      <c r="H136" s="15"/>
    </row>
    <row r="137" spans="2:9" ht="15">
      <c r="B137" s="14"/>
      <c r="C137" s="14"/>
      <c r="D137" s="13"/>
      <c r="E137" s="15"/>
      <c r="G137" s="15"/>
      <c r="I137" s="15"/>
    </row>
    <row r="138" spans="2:8" ht="15">
      <c r="B138" s="14"/>
      <c r="C138" s="14"/>
      <c r="D138" s="13"/>
      <c r="F138" s="15"/>
      <c r="H138" s="15"/>
    </row>
    <row r="139" spans="2:9" ht="15">
      <c r="B139" s="14"/>
      <c r="C139" s="14"/>
      <c r="D139" s="13"/>
      <c r="E139" s="15"/>
      <c r="G139" s="15"/>
      <c r="I139" s="15"/>
    </row>
    <row r="140" spans="2:8" ht="15">
      <c r="B140" s="14"/>
      <c r="C140" s="14"/>
      <c r="D140" s="13"/>
      <c r="F140" s="15"/>
      <c r="H140" s="15"/>
    </row>
    <row r="141" spans="2:9" ht="15">
      <c r="B141" s="14"/>
      <c r="C141" s="14"/>
      <c r="D141" s="13"/>
      <c r="E141" s="15"/>
      <c r="G141" s="15"/>
      <c r="I141" s="15"/>
    </row>
    <row r="142" spans="2:8" ht="15">
      <c r="B142" s="14"/>
      <c r="C142" s="14"/>
      <c r="D142" s="13"/>
      <c r="F142" s="15"/>
      <c r="H142" s="15"/>
    </row>
    <row r="143" spans="2:9" ht="15">
      <c r="B143" s="14"/>
      <c r="C143" s="14"/>
      <c r="D143" s="13"/>
      <c r="E143" s="15"/>
      <c r="G143" s="15"/>
      <c r="I143" s="15"/>
    </row>
    <row r="144" spans="2:8" ht="15">
      <c r="B144" s="14"/>
      <c r="C144" s="14"/>
      <c r="D144" s="13"/>
      <c r="F144" s="15"/>
      <c r="H144" s="15"/>
    </row>
    <row r="145" spans="2:9" ht="15">
      <c r="B145" s="14"/>
      <c r="C145" s="14"/>
      <c r="D145" s="13"/>
      <c r="E145" s="15"/>
      <c r="G145" s="15"/>
      <c r="I145" s="15"/>
    </row>
    <row r="146" spans="2:8" ht="15">
      <c r="B146" s="14"/>
      <c r="C146" s="14"/>
      <c r="D146" s="13"/>
      <c r="F146" s="15"/>
      <c r="H146" s="15"/>
    </row>
    <row r="147" spans="2:9" ht="15">
      <c r="B147" s="14"/>
      <c r="C147" s="14"/>
      <c r="D147" s="13"/>
      <c r="E147" s="15"/>
      <c r="G147" s="15"/>
      <c r="I147" s="15"/>
    </row>
    <row r="148" spans="2:9" ht="15">
      <c r="B148" s="14"/>
      <c r="C148" s="14"/>
      <c r="D148" s="13"/>
      <c r="E148" s="17"/>
      <c r="F148" s="18"/>
      <c r="G148" s="17"/>
      <c r="H148" s="18"/>
      <c r="I148" s="17"/>
    </row>
    <row r="149" spans="2:9" ht="15">
      <c r="B149" s="14"/>
      <c r="C149" s="14"/>
      <c r="D149" s="13"/>
      <c r="E149" s="15"/>
      <c r="G149" s="15"/>
      <c r="I149" s="15"/>
    </row>
    <row r="150" spans="2:8" ht="15">
      <c r="B150" s="14"/>
      <c r="C150" s="14"/>
      <c r="D150" s="13"/>
      <c r="F150" s="15"/>
      <c r="H150" s="15"/>
    </row>
    <row r="151" spans="2:9" ht="15">
      <c r="B151" s="14"/>
      <c r="C151" s="14"/>
      <c r="D151" s="13"/>
      <c r="E151" s="15"/>
      <c r="G151" s="15"/>
      <c r="I151" s="15"/>
    </row>
    <row r="152" spans="2:8" ht="15">
      <c r="B152" s="14"/>
      <c r="C152" s="14"/>
      <c r="D152" s="13"/>
      <c r="F152" s="15"/>
      <c r="H152" s="15"/>
    </row>
    <row r="153" spans="2:9" ht="15">
      <c r="B153" s="14"/>
      <c r="C153" s="14"/>
      <c r="D153" s="13"/>
      <c r="E153" s="15"/>
      <c r="G153" s="15"/>
      <c r="I153" s="15"/>
    </row>
    <row r="154" spans="2:8" ht="15">
      <c r="B154" s="14"/>
      <c r="C154" s="14"/>
      <c r="D154" s="13"/>
      <c r="F154" s="15"/>
      <c r="H154" s="15"/>
    </row>
    <row r="155" spans="2:9" ht="15">
      <c r="B155" s="14"/>
      <c r="C155" s="14"/>
      <c r="D155" s="13"/>
      <c r="E155" s="18"/>
      <c r="F155" s="17"/>
      <c r="G155" s="18"/>
      <c r="H155" s="17"/>
      <c r="I155" s="18"/>
    </row>
    <row r="156" spans="2:8" ht="15">
      <c r="B156" s="14"/>
      <c r="C156" s="14"/>
      <c r="D156" s="13"/>
      <c r="F156" s="15"/>
      <c r="H156" s="15"/>
    </row>
    <row r="157" spans="2:9" ht="15">
      <c r="B157" s="14"/>
      <c r="C157" s="14"/>
      <c r="D157" s="13"/>
      <c r="E157" s="15"/>
      <c r="G157" s="15"/>
      <c r="I157" s="15"/>
    </row>
    <row r="158" spans="2:8" ht="15">
      <c r="B158" s="14"/>
      <c r="C158" s="14"/>
      <c r="D158" s="13"/>
      <c r="F158" s="15"/>
      <c r="H158" s="15"/>
    </row>
    <row r="159" spans="2:9" ht="15">
      <c r="B159" s="14"/>
      <c r="C159" s="14"/>
      <c r="D159" s="13"/>
      <c r="E159" s="15"/>
      <c r="G159" s="15"/>
      <c r="I159" s="15"/>
    </row>
    <row r="160" spans="2:8" ht="15">
      <c r="B160" s="14"/>
      <c r="C160" s="14"/>
      <c r="D160" s="13"/>
      <c r="F160" s="15"/>
      <c r="H160" s="15"/>
    </row>
    <row r="161" spans="2:9" ht="15">
      <c r="B161" s="14"/>
      <c r="C161" s="14"/>
      <c r="D161" s="13"/>
      <c r="E161" s="15"/>
      <c r="G161" s="15"/>
      <c r="I161" s="15"/>
    </row>
    <row r="162" spans="2:8" ht="15">
      <c r="B162" s="14"/>
      <c r="C162" s="14"/>
      <c r="D162" s="13"/>
      <c r="F162" s="15"/>
      <c r="H162" s="15"/>
    </row>
    <row r="163" spans="2:9" ht="15">
      <c r="B163" s="14"/>
      <c r="C163" s="14"/>
      <c r="D163" s="13"/>
      <c r="E163" s="15"/>
      <c r="G163" s="15"/>
      <c r="I163" s="15"/>
    </row>
    <row r="164" spans="2:8" ht="15">
      <c r="B164" s="14"/>
      <c r="C164" s="14"/>
      <c r="D164" s="13"/>
      <c r="F164" s="15"/>
      <c r="H164" s="15"/>
    </row>
    <row r="165" spans="2:9" ht="15">
      <c r="B165" s="14"/>
      <c r="C165" s="14"/>
      <c r="D165" s="13"/>
      <c r="E165" s="15"/>
      <c r="G165" s="15"/>
      <c r="I165" s="15"/>
    </row>
    <row r="166" spans="2:8" ht="15">
      <c r="B166" s="14"/>
      <c r="C166" s="14"/>
      <c r="D166" s="13"/>
      <c r="F166" s="15"/>
      <c r="H166" s="15"/>
    </row>
    <row r="167" spans="2:9" ht="15">
      <c r="B167" s="14"/>
      <c r="C167" s="14"/>
      <c r="D167" s="13"/>
      <c r="E167" s="15"/>
      <c r="G167" s="15"/>
      <c r="I167" s="15"/>
    </row>
    <row r="168" spans="2:8" ht="15">
      <c r="B168" s="14"/>
      <c r="C168" s="14"/>
      <c r="D168" s="13"/>
      <c r="F168" s="15"/>
      <c r="H168" s="15"/>
    </row>
    <row r="169" spans="2:9" ht="15">
      <c r="B169" s="14"/>
      <c r="C169" s="14"/>
      <c r="D169" s="13"/>
      <c r="E169" s="15"/>
      <c r="G169" s="15"/>
      <c r="I169" s="15"/>
    </row>
    <row r="170" spans="2:8" ht="15">
      <c r="B170" s="14"/>
      <c r="C170" s="14"/>
      <c r="D170" s="13"/>
      <c r="F170" s="15"/>
      <c r="H170" s="15"/>
    </row>
    <row r="171" spans="2:9" ht="15">
      <c r="B171" s="14"/>
      <c r="C171" s="14"/>
      <c r="D171" s="13"/>
      <c r="E171" s="15"/>
      <c r="G171" s="15"/>
      <c r="I171" s="15"/>
    </row>
    <row r="172" spans="2:8" ht="15">
      <c r="B172" s="14"/>
      <c r="C172" s="14"/>
      <c r="D172" s="13"/>
      <c r="F172" s="15"/>
      <c r="H172" s="15"/>
    </row>
    <row r="173" spans="2:9" ht="15">
      <c r="B173" s="14"/>
      <c r="C173" s="14"/>
      <c r="D173" s="13"/>
      <c r="E173" s="15"/>
      <c r="G173" s="15"/>
      <c r="I173" s="15"/>
    </row>
    <row r="174" spans="2:8" ht="15">
      <c r="B174" s="14"/>
      <c r="C174" s="14"/>
      <c r="D174" s="13"/>
      <c r="F174" s="15"/>
      <c r="H174" s="15"/>
    </row>
    <row r="175" spans="2:9" ht="15">
      <c r="B175" s="14"/>
      <c r="C175" s="14"/>
      <c r="D175" s="13"/>
      <c r="E175" s="15"/>
      <c r="G175" s="15"/>
      <c r="I175" s="15"/>
    </row>
    <row r="176" spans="2:8" ht="15">
      <c r="B176" s="14"/>
      <c r="C176" s="14"/>
      <c r="D176" s="13"/>
      <c r="F176" s="15"/>
      <c r="H176" s="15"/>
    </row>
    <row r="177" spans="2:9" ht="15">
      <c r="B177" s="14"/>
      <c r="C177" s="14"/>
      <c r="D177" s="13"/>
      <c r="E177" s="15"/>
      <c r="G177" s="15"/>
      <c r="I177" s="15"/>
    </row>
    <row r="178" spans="2:8" ht="15">
      <c r="B178" s="14"/>
      <c r="C178" s="14"/>
      <c r="D178" s="13"/>
      <c r="F178" s="15"/>
      <c r="H178" s="15"/>
    </row>
    <row r="179" spans="2:9" ht="15">
      <c r="B179" s="14"/>
      <c r="C179" s="14"/>
      <c r="D179" s="13"/>
      <c r="E179" s="15"/>
      <c r="G179" s="15"/>
      <c r="I179" s="15"/>
    </row>
    <row r="180" spans="2:8" ht="15">
      <c r="B180" s="14"/>
      <c r="C180" s="14"/>
      <c r="D180" s="13"/>
      <c r="F180" s="15"/>
      <c r="H180" s="15"/>
    </row>
    <row r="181" spans="2:9" ht="15">
      <c r="B181" s="14"/>
      <c r="C181" s="14"/>
      <c r="D181" s="13"/>
      <c r="E181" s="15"/>
      <c r="G181" s="15"/>
      <c r="I181" s="15"/>
    </row>
    <row r="182" spans="2:8" ht="15">
      <c r="B182" s="14"/>
      <c r="C182" s="14"/>
      <c r="D182" s="13"/>
      <c r="F182" s="15"/>
      <c r="H182" s="15"/>
    </row>
    <row r="183" spans="2:9" ht="15">
      <c r="B183" s="14"/>
      <c r="C183" s="14"/>
      <c r="D183" s="13"/>
      <c r="E183" s="15"/>
      <c r="G183" s="15"/>
      <c r="I183" s="15"/>
    </row>
    <row r="184" spans="2:8" ht="15">
      <c r="B184" s="14"/>
      <c r="C184" s="14"/>
      <c r="D184" s="13"/>
      <c r="F184" s="15"/>
      <c r="H184" s="15"/>
    </row>
    <row r="185" spans="2:9" ht="15">
      <c r="B185" s="14"/>
      <c r="C185" s="14"/>
      <c r="D185" s="13"/>
      <c r="E185" s="15"/>
      <c r="G185" s="15"/>
      <c r="I185" s="15"/>
    </row>
    <row r="186" spans="2:8" ht="15">
      <c r="B186" s="14"/>
      <c r="C186" s="14"/>
      <c r="D186" s="13"/>
      <c r="F186" s="15"/>
      <c r="H186" s="15"/>
    </row>
    <row r="187" spans="2:9" ht="15">
      <c r="B187" s="14"/>
      <c r="C187" s="14"/>
      <c r="D187" s="13"/>
      <c r="E187" s="15"/>
      <c r="G187" s="15"/>
      <c r="I187" s="15"/>
    </row>
    <row r="188" spans="2:8" ht="15">
      <c r="B188" s="14"/>
      <c r="C188" s="14"/>
      <c r="D188" s="13"/>
      <c r="F188" s="15"/>
      <c r="H188" s="15"/>
    </row>
    <row r="189" spans="2:9" ht="15">
      <c r="B189" s="14"/>
      <c r="C189" s="14"/>
      <c r="D189" s="13"/>
      <c r="E189" s="15"/>
      <c r="G189" s="15"/>
      <c r="I189" s="15"/>
    </row>
    <row r="190" spans="2:8" ht="15">
      <c r="B190" s="14"/>
      <c r="C190" s="14"/>
      <c r="D190" s="13"/>
      <c r="F190" s="15"/>
      <c r="H190" s="15"/>
    </row>
    <row r="191" spans="2:9" ht="15">
      <c r="B191" s="14"/>
      <c r="C191" s="14"/>
      <c r="D191" s="13"/>
      <c r="E191" s="15"/>
      <c r="G191" s="15"/>
      <c r="I191" s="15"/>
    </row>
    <row r="192" spans="2:8" ht="15">
      <c r="B192" s="14"/>
      <c r="C192" s="14"/>
      <c r="D192" s="13"/>
      <c r="F192" s="15"/>
      <c r="H192" s="15"/>
    </row>
    <row r="193" spans="2:9" ht="15">
      <c r="B193" s="14"/>
      <c r="C193" s="14"/>
      <c r="D193" s="13"/>
      <c r="E193" s="15"/>
      <c r="G193" s="15"/>
      <c r="I193" s="15"/>
    </row>
    <row r="194" spans="2:8" ht="15">
      <c r="B194" s="14"/>
      <c r="C194" s="14"/>
      <c r="D194" s="13"/>
      <c r="F194" s="15"/>
      <c r="H194" s="15"/>
    </row>
    <row r="195" spans="2:9" ht="15">
      <c r="B195" s="14"/>
      <c r="C195" s="14"/>
      <c r="D195" s="13"/>
      <c r="E195" s="18"/>
      <c r="F195" s="17"/>
      <c r="G195" s="18"/>
      <c r="H195" s="17"/>
      <c r="I195" s="18"/>
    </row>
    <row r="196" spans="2:9" ht="15">
      <c r="B196" s="14"/>
      <c r="C196" s="14"/>
      <c r="D196" s="13"/>
      <c r="E196" s="17"/>
      <c r="F196" s="18"/>
      <c r="G196" s="17"/>
      <c r="H196" s="18"/>
      <c r="I196" s="17"/>
    </row>
    <row r="197" spans="2:9" ht="15">
      <c r="B197" s="14"/>
      <c r="C197" s="14"/>
      <c r="D197" s="13"/>
      <c r="E197" s="15"/>
      <c r="G197" s="15"/>
      <c r="I197" s="15"/>
    </row>
    <row r="198" spans="2:8" ht="15">
      <c r="B198" s="14"/>
      <c r="C198" s="14"/>
      <c r="D198" s="13"/>
      <c r="F198" s="15"/>
      <c r="H198" s="15"/>
    </row>
    <row r="199" spans="2:9" ht="15">
      <c r="B199" s="14"/>
      <c r="C199" s="14"/>
      <c r="D199" s="13"/>
      <c r="E199" s="15"/>
      <c r="G199" s="15"/>
      <c r="I199" s="15"/>
    </row>
    <row r="200" spans="2:8" ht="15">
      <c r="B200" s="14"/>
      <c r="C200" s="14"/>
      <c r="D200" s="13"/>
      <c r="F200" s="15"/>
      <c r="H200" s="15"/>
    </row>
    <row r="201" spans="2:9" ht="15">
      <c r="B201" s="14"/>
      <c r="C201" s="14"/>
      <c r="D201" s="13"/>
      <c r="E201" s="15"/>
      <c r="G201" s="15"/>
      <c r="I201" s="15"/>
    </row>
    <row r="202" spans="2:8" ht="15">
      <c r="B202" s="14"/>
      <c r="C202" s="14"/>
      <c r="D202" s="13"/>
      <c r="F202" s="15"/>
      <c r="H202" s="15"/>
    </row>
    <row r="203" spans="2:9" ht="15">
      <c r="B203" s="14"/>
      <c r="C203" s="14"/>
      <c r="D203" s="13"/>
      <c r="E203" s="15"/>
      <c r="G203" s="15"/>
      <c r="I203" s="15"/>
    </row>
    <row r="204" spans="2:8" ht="15">
      <c r="B204" s="14"/>
      <c r="C204" s="14"/>
      <c r="D204" s="13"/>
      <c r="F204" s="15"/>
      <c r="H204" s="15"/>
    </row>
    <row r="205" spans="2:9" ht="15">
      <c r="B205" s="14"/>
      <c r="C205" s="14"/>
      <c r="D205" s="13"/>
      <c r="E205" s="15"/>
      <c r="G205" s="15"/>
      <c r="I205" s="15"/>
    </row>
    <row r="206" spans="2:8" ht="15">
      <c r="B206" s="14"/>
      <c r="C206" s="14"/>
      <c r="D206" s="13"/>
      <c r="F206" s="15"/>
      <c r="H206" s="15"/>
    </row>
    <row r="207" spans="2:9" ht="15">
      <c r="B207" s="14"/>
      <c r="C207" s="14"/>
      <c r="D207" s="13"/>
      <c r="E207" s="15"/>
      <c r="G207" s="15"/>
      <c r="I207" s="15"/>
    </row>
    <row r="208" spans="2:8" ht="15">
      <c r="B208" s="14"/>
      <c r="C208" s="14"/>
      <c r="D208" s="13"/>
      <c r="F208" s="15"/>
      <c r="H208" s="15"/>
    </row>
    <row r="209" spans="2:9" ht="15">
      <c r="B209" s="14"/>
      <c r="C209" s="14"/>
      <c r="D209" s="13"/>
      <c r="E209" s="15"/>
      <c r="G209" s="15"/>
      <c r="I209" s="15"/>
    </row>
    <row r="210" spans="2:8" ht="15">
      <c r="B210" s="14"/>
      <c r="C210" s="14"/>
      <c r="D210" s="13"/>
      <c r="F210" s="15"/>
      <c r="H210" s="15"/>
    </row>
    <row r="211" spans="2:9" ht="15">
      <c r="B211" s="14"/>
      <c r="C211" s="14"/>
      <c r="D211" s="13"/>
      <c r="E211" s="15"/>
      <c r="G211" s="15"/>
      <c r="I211" s="15"/>
    </row>
    <row r="212" spans="2:8" ht="15">
      <c r="B212" s="14"/>
      <c r="C212" s="14"/>
      <c r="D212" s="13"/>
      <c r="F212" s="15"/>
      <c r="H212" s="15"/>
    </row>
    <row r="213" spans="2:9" ht="15">
      <c r="B213" s="14"/>
      <c r="C213" s="14"/>
      <c r="D213" s="13"/>
      <c r="E213" s="15"/>
      <c r="G213" s="15"/>
      <c r="I213" s="15"/>
    </row>
    <row r="214" spans="2:8" ht="15">
      <c r="B214" s="14"/>
      <c r="C214" s="14"/>
      <c r="D214" s="13"/>
      <c r="F214" s="15"/>
      <c r="H214" s="15"/>
    </row>
    <row r="215" spans="2:9" ht="15">
      <c r="B215" s="14"/>
      <c r="C215" s="14"/>
      <c r="D215" s="13"/>
      <c r="E215" s="15"/>
      <c r="G215" s="15"/>
      <c r="I215" s="15"/>
    </row>
    <row r="216" spans="2:8" ht="15">
      <c r="B216" s="14"/>
      <c r="C216" s="14"/>
      <c r="D216" s="13"/>
      <c r="F216" s="15"/>
      <c r="H216" s="15"/>
    </row>
    <row r="217" spans="2:9" ht="15">
      <c r="B217" s="14"/>
      <c r="C217" s="14"/>
      <c r="D217" s="13"/>
      <c r="E217" s="15"/>
      <c r="G217" s="15"/>
      <c r="I217" s="15"/>
    </row>
    <row r="218" spans="2:8" ht="15">
      <c r="B218" s="14"/>
      <c r="C218" s="14"/>
      <c r="D218" s="13"/>
      <c r="F218" s="15"/>
      <c r="H218" s="15"/>
    </row>
    <row r="219" spans="2:9" ht="15">
      <c r="B219" s="14"/>
      <c r="C219" s="14"/>
      <c r="D219" s="13"/>
      <c r="E219" s="15"/>
      <c r="G219" s="15"/>
      <c r="I219" s="15"/>
    </row>
    <row r="220" spans="2:8" ht="15">
      <c r="B220" s="14"/>
      <c r="C220" s="14"/>
      <c r="D220" s="13"/>
      <c r="F220" s="15"/>
      <c r="H220" s="15"/>
    </row>
    <row r="221" spans="2:9" ht="15">
      <c r="B221" s="14"/>
      <c r="C221" s="14"/>
      <c r="D221" s="13"/>
      <c r="E221" s="15"/>
      <c r="G221" s="15"/>
      <c r="I221" s="15"/>
    </row>
    <row r="222" spans="2:8" ht="15">
      <c r="B222" s="14"/>
      <c r="C222" s="14"/>
      <c r="D222" s="13"/>
      <c r="F222" s="15"/>
      <c r="H222" s="15"/>
    </row>
    <row r="223" spans="2:9" ht="15">
      <c r="B223" s="14"/>
      <c r="C223" s="14"/>
      <c r="D223" s="13"/>
      <c r="E223" s="15"/>
      <c r="G223" s="15"/>
      <c r="I223" s="15"/>
    </row>
    <row r="224" spans="2:8" ht="15">
      <c r="B224" s="14"/>
      <c r="C224" s="14"/>
      <c r="D224" s="13"/>
      <c r="F224" s="15"/>
      <c r="H224" s="15"/>
    </row>
    <row r="225" spans="2:9" ht="15">
      <c r="B225" s="14"/>
      <c r="C225" s="14"/>
      <c r="D225" s="13"/>
      <c r="E225" s="15"/>
      <c r="G225" s="15"/>
      <c r="I225" s="15"/>
    </row>
    <row r="226" spans="2:8" ht="15">
      <c r="B226" s="14"/>
      <c r="C226" s="14"/>
      <c r="D226" s="13"/>
      <c r="F226" s="15"/>
      <c r="H226" s="15"/>
    </row>
    <row r="227" spans="2:9" ht="15">
      <c r="B227" s="14"/>
      <c r="C227" s="14"/>
      <c r="D227" s="13"/>
      <c r="E227" s="15"/>
      <c r="G227" s="15"/>
      <c r="I227" s="15"/>
    </row>
    <row r="228" spans="2:8" ht="15">
      <c r="B228" s="14"/>
      <c r="C228" s="14"/>
      <c r="D228" s="13"/>
      <c r="F228" s="15"/>
      <c r="H228" s="15"/>
    </row>
    <row r="229" spans="2:9" ht="15">
      <c r="B229" s="14"/>
      <c r="C229" s="14"/>
      <c r="D229" s="13"/>
      <c r="E229" s="15"/>
      <c r="G229" s="15"/>
      <c r="I229" s="15"/>
    </row>
    <row r="230" spans="2:8" ht="15">
      <c r="B230" s="14"/>
      <c r="C230" s="14"/>
      <c r="D230" s="13"/>
      <c r="F230" s="15"/>
      <c r="H230" s="15"/>
    </row>
    <row r="231" spans="2:9" ht="15">
      <c r="B231" s="14"/>
      <c r="C231" s="14"/>
      <c r="D231" s="13"/>
      <c r="E231" s="15"/>
      <c r="G231" s="15"/>
      <c r="I231" s="15"/>
    </row>
    <row r="232" spans="2:8" ht="15">
      <c r="B232" s="14"/>
      <c r="C232" s="14"/>
      <c r="D232" s="13"/>
      <c r="F232" s="15"/>
      <c r="H232" s="15"/>
    </row>
    <row r="233" spans="2:9" ht="15">
      <c r="B233" s="14"/>
      <c r="C233" s="14"/>
      <c r="D233" s="13"/>
      <c r="E233" s="15"/>
      <c r="G233" s="15"/>
      <c r="I233" s="15"/>
    </row>
    <row r="234" spans="2:8" ht="15">
      <c r="B234" s="14"/>
      <c r="C234" s="14"/>
      <c r="D234" s="13"/>
      <c r="F234" s="15"/>
      <c r="H234" s="15"/>
    </row>
    <row r="235" spans="2:9" ht="15">
      <c r="B235" s="14"/>
      <c r="C235" s="14"/>
      <c r="D235" s="13"/>
      <c r="E235" s="15"/>
      <c r="G235" s="15"/>
      <c r="I235" s="15"/>
    </row>
    <row r="236" spans="2:8" ht="15">
      <c r="B236" s="14"/>
      <c r="C236" s="14"/>
      <c r="D236" s="13"/>
      <c r="F236" s="15"/>
      <c r="H236" s="15"/>
    </row>
    <row r="237" spans="2:9" ht="15">
      <c r="B237" s="14"/>
      <c r="C237" s="14"/>
      <c r="D237" s="13"/>
      <c r="E237" s="15"/>
      <c r="G237" s="15"/>
      <c r="I237" s="15"/>
    </row>
    <row r="238" spans="2:8" ht="15">
      <c r="B238" s="14"/>
      <c r="C238" s="14"/>
      <c r="D238" s="13"/>
      <c r="F238" s="15"/>
      <c r="H238" s="15"/>
    </row>
    <row r="239" spans="2:9" ht="15">
      <c r="B239" s="14"/>
      <c r="C239" s="14"/>
      <c r="D239" s="13"/>
      <c r="E239" s="15"/>
      <c r="G239" s="15"/>
      <c r="I239" s="15"/>
    </row>
    <row r="240" spans="2:8" ht="15">
      <c r="B240" s="14"/>
      <c r="C240" s="14"/>
      <c r="D240" s="13"/>
      <c r="F240" s="15"/>
      <c r="H240" s="15"/>
    </row>
    <row r="241" spans="2:9" ht="15">
      <c r="B241" s="14"/>
      <c r="C241" s="14"/>
      <c r="D241" s="13"/>
      <c r="E241" s="15"/>
      <c r="G241" s="15"/>
      <c r="I241" s="15"/>
    </row>
    <row r="242" spans="2:8" ht="15">
      <c r="B242" s="14"/>
      <c r="C242" s="14"/>
      <c r="D242" s="13"/>
      <c r="F242" s="15"/>
      <c r="H242" s="15"/>
    </row>
    <row r="243" spans="2:9" ht="15">
      <c r="B243" s="14"/>
      <c r="C243" s="14"/>
      <c r="D243" s="13"/>
      <c r="E243" s="15"/>
      <c r="G243" s="15"/>
      <c r="I243" s="15"/>
    </row>
    <row r="244" spans="2:8" ht="15">
      <c r="B244" s="14"/>
      <c r="C244" s="14"/>
      <c r="D244" s="13"/>
      <c r="F244" s="15"/>
      <c r="H244" s="15"/>
    </row>
    <row r="245" spans="2:9" ht="15">
      <c r="B245" s="14"/>
      <c r="C245" s="14"/>
      <c r="D245" s="13"/>
      <c r="E245" s="15"/>
      <c r="G245" s="15"/>
      <c r="I245" s="15"/>
    </row>
    <row r="246" spans="2:8" ht="15">
      <c r="B246" s="14"/>
      <c r="C246" s="14"/>
      <c r="D246" s="13"/>
      <c r="F246" s="15"/>
      <c r="H246" s="15"/>
    </row>
    <row r="247" spans="2:9" ht="15">
      <c r="B247" s="14"/>
      <c r="C247" s="14"/>
      <c r="D247" s="13"/>
      <c r="E247" s="15"/>
      <c r="G247" s="15"/>
      <c r="I247" s="15"/>
    </row>
    <row r="248" spans="2:8" ht="15">
      <c r="B248" s="14"/>
      <c r="C248" s="14"/>
      <c r="D248" s="13"/>
      <c r="F248" s="15"/>
      <c r="H248" s="15"/>
    </row>
    <row r="249" spans="2:9" ht="15">
      <c r="B249" s="14"/>
      <c r="C249" s="14"/>
      <c r="D249" s="13"/>
      <c r="E249" s="15"/>
      <c r="G249" s="15"/>
      <c r="I249" s="15"/>
    </row>
    <row r="250" spans="2:8" ht="15">
      <c r="B250" s="14"/>
      <c r="C250" s="14"/>
      <c r="D250" s="13"/>
      <c r="F250" s="15"/>
      <c r="H250" s="15"/>
    </row>
    <row r="251" spans="2:9" ht="15">
      <c r="B251" s="14"/>
      <c r="C251" s="14"/>
      <c r="D251" s="13"/>
      <c r="E251" s="15"/>
      <c r="G251" s="15"/>
      <c r="I251" s="15"/>
    </row>
    <row r="252" spans="2:8" ht="15">
      <c r="B252" s="14"/>
      <c r="C252" s="14"/>
      <c r="D252" s="13"/>
      <c r="F252" s="15"/>
      <c r="H252" s="15"/>
    </row>
    <row r="253" spans="2:9" ht="15">
      <c r="B253" s="14"/>
      <c r="C253" s="14"/>
      <c r="D253" s="13"/>
      <c r="E253" s="15"/>
      <c r="G253" s="15"/>
      <c r="I253" s="15"/>
    </row>
    <row r="254" spans="2:8" ht="15">
      <c r="B254" s="14"/>
      <c r="C254" s="14"/>
      <c r="D254" s="13"/>
      <c r="F254" s="15"/>
      <c r="H254" s="15"/>
    </row>
    <row r="255" spans="2:9" ht="15">
      <c r="B255" s="14"/>
      <c r="C255" s="14"/>
      <c r="D255" s="13"/>
      <c r="E255" s="15"/>
      <c r="G255" s="15"/>
      <c r="I255" s="15"/>
    </row>
    <row r="256" spans="2:8" ht="15">
      <c r="B256" s="14"/>
      <c r="C256" s="14"/>
      <c r="D256" s="13"/>
      <c r="F256" s="15"/>
      <c r="H256" s="15"/>
    </row>
    <row r="257" spans="2:9" ht="15">
      <c r="B257" s="14"/>
      <c r="C257" s="14"/>
      <c r="D257" s="13"/>
      <c r="E257" s="15"/>
      <c r="G257" s="15"/>
      <c r="I257" s="15"/>
    </row>
    <row r="258" spans="2:8" ht="15">
      <c r="B258" s="14"/>
      <c r="C258" s="14"/>
      <c r="D258" s="13"/>
      <c r="F258" s="15"/>
      <c r="H258" s="15"/>
    </row>
    <row r="259" spans="2:9" ht="15">
      <c r="B259" s="14"/>
      <c r="C259" s="14"/>
      <c r="D259" s="13"/>
      <c r="E259" s="15"/>
      <c r="G259" s="15"/>
      <c r="I259" s="15"/>
    </row>
    <row r="260" spans="2:8" ht="15">
      <c r="B260" s="14"/>
      <c r="C260" s="14"/>
      <c r="D260" s="13"/>
      <c r="F260" s="15"/>
      <c r="H260" s="15"/>
    </row>
    <row r="261" spans="5:9" ht="15">
      <c r="E261" s="15"/>
      <c r="G261" s="15"/>
      <c r="I261" s="15"/>
    </row>
    <row r="262" spans="6:8" ht="15">
      <c r="F262" s="15"/>
      <c r="H262" s="15"/>
    </row>
  </sheetData>
  <sheetProtection/>
  <mergeCells count="1">
    <mergeCell ref="C1:H2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1"/>
  <dimension ref="A1:K32"/>
  <sheetViews>
    <sheetView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8.140625" style="0" customWidth="1"/>
    <col min="3" max="3" width="1.57421875" style="0" customWidth="1"/>
    <col min="4" max="4" width="8.140625" style="0" customWidth="1"/>
    <col min="6" max="6" width="9.140625" style="0" customWidth="1"/>
    <col min="7" max="7" width="8.140625" style="0" customWidth="1"/>
    <col min="8" max="8" width="13.00390625" style="0" customWidth="1"/>
    <col min="9" max="9" width="1.28515625" style="0" customWidth="1"/>
    <col min="10" max="10" width="8.140625" style="0" customWidth="1"/>
  </cols>
  <sheetData>
    <row r="1" spans="1:11" ht="23.25">
      <c r="A1" s="50" t="s">
        <v>8</v>
      </c>
      <c r="B1" s="51"/>
      <c r="D1" s="50" t="s">
        <v>9</v>
      </c>
      <c r="E1" s="51"/>
      <c r="G1" s="50" t="s">
        <v>8</v>
      </c>
      <c r="H1" s="51"/>
      <c r="J1" s="50" t="s">
        <v>9</v>
      </c>
      <c r="K1" s="51"/>
    </row>
    <row r="2" spans="1:11" ht="26.25" thickBot="1">
      <c r="A2" s="52" t="s">
        <v>23</v>
      </c>
      <c r="B2" s="53" t="s">
        <v>13</v>
      </c>
      <c r="D2" s="52" t="s">
        <v>23</v>
      </c>
      <c r="E2" s="53" t="s">
        <v>13</v>
      </c>
      <c r="G2" s="52" t="s">
        <v>23</v>
      </c>
      <c r="H2" s="53" t="s">
        <v>13</v>
      </c>
      <c r="J2" s="52" t="s">
        <v>23</v>
      </c>
      <c r="K2" s="53" t="s">
        <v>13</v>
      </c>
    </row>
    <row r="3" spans="1:11" s="55" customFormat="1" ht="23.25">
      <c r="A3" s="54"/>
      <c r="B3" s="54"/>
      <c r="D3" s="54"/>
      <c r="E3" s="54"/>
      <c r="G3" s="54"/>
      <c r="H3" s="54"/>
      <c r="J3" s="54"/>
      <c r="K3" s="54"/>
    </row>
    <row r="4" spans="1:11" s="55" customFormat="1" ht="23.25">
      <c r="A4" s="54"/>
      <c r="B4" s="54"/>
      <c r="D4" s="54"/>
      <c r="E4" s="54"/>
      <c r="G4" s="54"/>
      <c r="H4" s="54"/>
      <c r="J4" s="54"/>
      <c r="K4" s="54"/>
    </row>
    <row r="5" spans="1:11" s="55" customFormat="1" ht="23.25">
      <c r="A5" s="54"/>
      <c r="B5" s="54"/>
      <c r="D5" s="54"/>
      <c r="E5" s="54"/>
      <c r="G5" s="54"/>
      <c r="H5" s="54"/>
      <c r="J5" s="54"/>
      <c r="K5" s="54"/>
    </row>
    <row r="6" spans="1:11" s="55" customFormat="1" ht="23.25">
      <c r="A6" s="54"/>
      <c r="B6" s="54"/>
      <c r="D6" s="54"/>
      <c r="E6" s="54"/>
      <c r="G6" s="54"/>
      <c r="H6" s="54"/>
      <c r="J6" s="54"/>
      <c r="K6" s="54"/>
    </row>
    <row r="7" spans="1:11" s="55" customFormat="1" ht="23.25">
      <c r="A7" s="54"/>
      <c r="B7" s="54"/>
      <c r="D7" s="54"/>
      <c r="E7" s="54"/>
      <c r="G7" s="54"/>
      <c r="H7" s="54"/>
      <c r="J7" s="54"/>
      <c r="K7" s="54"/>
    </row>
    <row r="8" spans="1:11" s="55" customFormat="1" ht="23.25">
      <c r="A8" s="54"/>
      <c r="B8" s="54"/>
      <c r="D8" s="54"/>
      <c r="E8" s="54"/>
      <c r="G8" s="54"/>
      <c r="H8" s="54"/>
      <c r="J8" s="54"/>
      <c r="K8" s="54"/>
    </row>
    <row r="9" spans="1:11" s="55" customFormat="1" ht="23.25">
      <c r="A9" s="54"/>
      <c r="B9" s="54"/>
      <c r="D9" s="54"/>
      <c r="E9" s="54"/>
      <c r="G9" s="54"/>
      <c r="H9" s="54"/>
      <c r="J9" s="54"/>
      <c r="K9" s="54"/>
    </row>
    <row r="10" spans="1:11" s="55" customFormat="1" ht="23.25">
      <c r="A10" s="54"/>
      <c r="B10" s="54"/>
      <c r="D10" s="54"/>
      <c r="E10" s="54"/>
      <c r="G10" s="54"/>
      <c r="H10" s="54"/>
      <c r="J10" s="54"/>
      <c r="K10" s="54"/>
    </row>
    <row r="11" spans="1:11" s="55" customFormat="1" ht="23.25">
      <c r="A11" s="54"/>
      <c r="B11" s="54"/>
      <c r="D11" s="54"/>
      <c r="E11" s="54"/>
      <c r="G11" s="54"/>
      <c r="H11" s="54"/>
      <c r="J11" s="54"/>
      <c r="K11" s="54"/>
    </row>
    <row r="12" spans="1:11" s="55" customFormat="1" ht="23.25">
      <c r="A12" s="54"/>
      <c r="B12" s="54"/>
      <c r="D12" s="54"/>
      <c r="E12" s="54"/>
      <c r="G12" s="54"/>
      <c r="H12" s="54"/>
      <c r="J12" s="54"/>
      <c r="K12" s="54"/>
    </row>
    <row r="13" spans="1:11" s="55" customFormat="1" ht="23.25">
      <c r="A13" s="54"/>
      <c r="B13" s="54"/>
      <c r="D13" s="54"/>
      <c r="E13" s="54"/>
      <c r="G13" s="54"/>
      <c r="H13" s="54"/>
      <c r="J13" s="54"/>
      <c r="K13" s="54"/>
    </row>
    <row r="14" spans="1:11" s="55" customFormat="1" ht="23.25">
      <c r="A14" s="54"/>
      <c r="B14" s="54"/>
      <c r="D14" s="54"/>
      <c r="E14" s="54"/>
      <c r="G14" s="54"/>
      <c r="H14" s="54"/>
      <c r="J14" s="54"/>
      <c r="K14" s="54"/>
    </row>
    <row r="15" spans="1:11" s="55" customFormat="1" ht="23.25">
      <c r="A15" s="54"/>
      <c r="B15" s="54"/>
      <c r="D15" s="54"/>
      <c r="E15" s="54"/>
      <c r="G15" s="54"/>
      <c r="H15" s="54"/>
      <c r="J15" s="54"/>
      <c r="K15" s="54"/>
    </row>
    <row r="16" spans="1:11" s="55" customFormat="1" ht="23.25">
      <c r="A16" s="54"/>
      <c r="B16" s="54"/>
      <c r="D16" s="54"/>
      <c r="E16" s="54"/>
      <c r="G16" s="54"/>
      <c r="H16" s="54"/>
      <c r="J16" s="54"/>
      <c r="K16" s="54"/>
    </row>
    <row r="17" spans="1:11" s="55" customFormat="1" ht="23.25">
      <c r="A17" s="54"/>
      <c r="B17" s="54"/>
      <c r="D17" s="54"/>
      <c r="E17" s="54"/>
      <c r="G17" s="54"/>
      <c r="H17" s="54"/>
      <c r="J17" s="54"/>
      <c r="K17" s="54"/>
    </row>
    <row r="18" spans="1:11" s="55" customFormat="1" ht="23.25">
      <c r="A18" s="54"/>
      <c r="B18" s="54"/>
      <c r="D18" s="54"/>
      <c r="E18" s="54"/>
      <c r="G18" s="54"/>
      <c r="H18" s="54"/>
      <c r="J18" s="54"/>
      <c r="K18" s="54"/>
    </row>
    <row r="19" spans="1:11" s="55" customFormat="1" ht="23.25">
      <c r="A19" s="54"/>
      <c r="B19" s="54"/>
      <c r="D19" s="54"/>
      <c r="E19" s="54"/>
      <c r="G19" s="54"/>
      <c r="H19" s="54"/>
      <c r="J19" s="54"/>
      <c r="K19" s="54"/>
    </row>
    <row r="20" spans="1:11" s="55" customFormat="1" ht="23.25">
      <c r="A20" s="54"/>
      <c r="B20" s="54"/>
      <c r="D20" s="54"/>
      <c r="E20" s="54"/>
      <c r="G20" s="54"/>
      <c r="H20" s="54"/>
      <c r="J20" s="54"/>
      <c r="K20" s="54"/>
    </row>
    <row r="21" spans="1:11" s="55" customFormat="1" ht="23.25">
      <c r="A21" s="54"/>
      <c r="B21" s="54"/>
      <c r="D21" s="54"/>
      <c r="E21" s="54"/>
      <c r="G21" s="54"/>
      <c r="H21" s="54"/>
      <c r="J21" s="54"/>
      <c r="K21" s="54"/>
    </row>
    <row r="22" spans="1:11" s="55" customFormat="1" ht="23.25">
      <c r="A22" s="54"/>
      <c r="B22" s="54"/>
      <c r="D22" s="54"/>
      <c r="E22" s="54"/>
      <c r="G22" s="54"/>
      <c r="H22" s="54"/>
      <c r="J22" s="54"/>
      <c r="K22" s="54"/>
    </row>
    <row r="23" spans="1:11" s="55" customFormat="1" ht="23.25">
      <c r="A23" s="54"/>
      <c r="B23" s="54"/>
      <c r="D23" s="54"/>
      <c r="E23" s="54"/>
      <c r="G23" s="54"/>
      <c r="H23" s="54"/>
      <c r="J23" s="54"/>
      <c r="K23" s="54"/>
    </row>
    <row r="24" spans="1:11" s="55" customFormat="1" ht="23.25">
      <c r="A24" s="54"/>
      <c r="B24" s="54"/>
      <c r="D24" s="54"/>
      <c r="E24" s="54"/>
      <c r="G24" s="54"/>
      <c r="H24" s="54"/>
      <c r="J24" s="54"/>
      <c r="K24" s="54"/>
    </row>
    <row r="25" spans="1:11" s="55" customFormat="1" ht="23.25">
      <c r="A25" s="54"/>
      <c r="B25" s="54"/>
      <c r="D25" s="54"/>
      <c r="E25" s="54"/>
      <c r="G25" s="54"/>
      <c r="H25" s="54"/>
      <c r="J25" s="54"/>
      <c r="K25" s="54"/>
    </row>
    <row r="26" spans="1:11" s="55" customFormat="1" ht="23.25">
      <c r="A26" s="54"/>
      <c r="B26" s="54"/>
      <c r="D26" s="54"/>
      <c r="E26" s="54"/>
      <c r="G26" s="54"/>
      <c r="H26" s="54"/>
      <c r="J26" s="54"/>
      <c r="K26" s="54"/>
    </row>
    <row r="27" spans="1:11" s="55" customFormat="1" ht="23.25">
      <c r="A27" s="54"/>
      <c r="B27" s="54"/>
      <c r="D27" s="54"/>
      <c r="E27" s="54"/>
      <c r="G27" s="54"/>
      <c r="H27" s="54"/>
      <c r="J27" s="54"/>
      <c r="K27" s="54"/>
    </row>
    <row r="28" spans="1:11" s="55" customFormat="1" ht="23.25">
      <c r="A28" s="54"/>
      <c r="B28" s="54"/>
      <c r="D28" s="54"/>
      <c r="E28" s="54"/>
      <c r="G28" s="54"/>
      <c r="H28" s="54"/>
      <c r="J28" s="54"/>
      <c r="K28" s="54"/>
    </row>
    <row r="29" spans="1:11" s="55" customFormat="1" ht="23.25">
      <c r="A29" s="54"/>
      <c r="B29" s="54"/>
      <c r="D29" s="54"/>
      <c r="E29" s="54"/>
      <c r="G29" s="54"/>
      <c r="H29" s="54"/>
      <c r="J29" s="54"/>
      <c r="K29" s="54"/>
    </row>
    <row r="30" spans="1:11" s="55" customFormat="1" ht="23.25">
      <c r="A30" s="54"/>
      <c r="B30" s="54"/>
      <c r="D30" s="54"/>
      <c r="E30" s="54"/>
      <c r="G30" s="54"/>
      <c r="H30" s="54"/>
      <c r="J30" s="54"/>
      <c r="K30" s="54"/>
    </row>
    <row r="31" spans="1:11" s="55" customFormat="1" ht="23.25">
      <c r="A31" s="54"/>
      <c r="B31" s="54"/>
      <c r="D31" s="54"/>
      <c r="E31" s="54"/>
      <c r="G31" s="54"/>
      <c r="H31" s="54"/>
      <c r="J31" s="54"/>
      <c r="K31" s="54"/>
    </row>
    <row r="32" spans="1:11" s="55" customFormat="1" ht="23.25">
      <c r="A32" s="54"/>
      <c r="B32" s="54"/>
      <c r="D32" s="54"/>
      <c r="E32" s="54"/>
      <c r="G32" s="54"/>
      <c r="H32" s="54"/>
      <c r="J32" s="54"/>
      <c r="K32" s="54"/>
    </row>
  </sheetData>
  <sheetProtection/>
  <printOptions/>
  <pageMargins left="0.6692913385826772" right="0.1968503937007874" top="0.984251968503937" bottom="0.44" header="0.5118110236220472" footer="0.22"/>
  <pageSetup horizontalDpi="300" verticalDpi="300" orientation="portrait" paperSize="9" r:id="rId1"/>
  <headerFooter alignWithMargins="0">
    <oddHeader xml:space="preserve">&amp;CStartprotokoll&amp;RBlatt :      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2"/>
  <dimension ref="A2:F80"/>
  <sheetViews>
    <sheetView zoomScale="75" zoomScaleNormal="75" zoomScalePageLayoutView="0" workbookViewId="0" topLeftCell="A45">
      <selection activeCell="B69" sqref="B69"/>
    </sheetView>
  </sheetViews>
  <sheetFormatPr defaultColWidth="11.421875" defaultRowHeight="12.75"/>
  <cols>
    <col min="1" max="1" width="6.00390625" style="0" customWidth="1"/>
    <col min="2" max="2" width="100.28125" style="0" customWidth="1"/>
    <col min="3" max="3" width="13.8515625" style="0" customWidth="1"/>
  </cols>
  <sheetData>
    <row r="2" spans="1:3" s="16" customFormat="1" ht="15.75">
      <c r="A2" s="56"/>
      <c r="B2" s="57" t="s">
        <v>24</v>
      </c>
      <c r="C2" s="58"/>
    </row>
    <row r="3" spans="1:4" ht="12" customHeight="1">
      <c r="A3" s="59"/>
      <c r="B3" s="60"/>
      <c r="C3" s="61"/>
      <c r="D3" s="55"/>
    </row>
    <row r="4" spans="1:4" ht="61.5" customHeight="1">
      <c r="A4" s="62"/>
      <c r="B4" s="63" t="s">
        <v>58</v>
      </c>
      <c r="C4" s="61"/>
      <c r="D4" s="55"/>
    </row>
    <row r="5" spans="1:4" ht="23.25">
      <c r="A5" s="59"/>
      <c r="B5" s="60"/>
      <c r="C5" s="61"/>
      <c r="D5" s="55"/>
    </row>
    <row r="6" spans="1:4" ht="23.25">
      <c r="A6" s="64"/>
      <c r="B6" s="65"/>
      <c r="C6" s="66"/>
      <c r="D6" s="55"/>
    </row>
    <row r="7" spans="1:3" s="16" customFormat="1" ht="15.75">
      <c r="A7" s="56"/>
      <c r="B7" s="67" t="s">
        <v>25</v>
      </c>
      <c r="C7" s="58"/>
    </row>
    <row r="8" spans="1:3" s="68" customFormat="1" ht="12.75">
      <c r="A8" s="59"/>
      <c r="B8" s="60"/>
      <c r="C8" s="61"/>
    </row>
    <row r="9" spans="1:3" s="68" customFormat="1" ht="12.75">
      <c r="A9" s="62">
        <v>1</v>
      </c>
      <c r="B9" s="63" t="s">
        <v>26</v>
      </c>
      <c r="C9" s="61"/>
    </row>
    <row r="10" spans="1:3" s="68" customFormat="1" ht="12.75">
      <c r="A10" s="62">
        <v>2</v>
      </c>
      <c r="B10" s="63" t="s">
        <v>27</v>
      </c>
      <c r="C10" s="61"/>
    </row>
    <row r="11" spans="1:3" s="68" customFormat="1" ht="12.75">
      <c r="A11" s="62">
        <v>3</v>
      </c>
      <c r="B11" s="63" t="s">
        <v>55</v>
      </c>
      <c r="C11" s="61"/>
    </row>
    <row r="12" spans="1:3" s="68" customFormat="1" ht="12.75">
      <c r="A12" s="62">
        <v>4</v>
      </c>
      <c r="B12" s="63" t="s">
        <v>28</v>
      </c>
      <c r="C12" s="61"/>
    </row>
    <row r="13" spans="1:3" s="68" customFormat="1" ht="12.75">
      <c r="A13" s="62">
        <v>5</v>
      </c>
      <c r="B13" s="63" t="s">
        <v>29</v>
      </c>
      <c r="C13" s="61"/>
    </row>
    <row r="14" spans="1:3" s="68" customFormat="1" ht="12.75">
      <c r="A14" s="62">
        <v>6</v>
      </c>
      <c r="B14" s="63" t="s">
        <v>56</v>
      </c>
      <c r="C14" s="61"/>
    </row>
    <row r="15" spans="1:3" s="68" customFormat="1" ht="12.75">
      <c r="A15" s="62">
        <v>7</v>
      </c>
      <c r="B15" s="63" t="s">
        <v>57</v>
      </c>
      <c r="C15" s="61"/>
    </row>
    <row r="16" spans="1:3" s="68" customFormat="1" ht="12.75">
      <c r="A16" s="62">
        <v>8</v>
      </c>
      <c r="B16" s="69" t="s">
        <v>30</v>
      </c>
      <c r="C16" s="61"/>
    </row>
    <row r="17" spans="1:3" s="68" customFormat="1" ht="12.75">
      <c r="A17" s="62"/>
      <c r="B17" s="69"/>
      <c r="C17" s="61"/>
    </row>
    <row r="18" spans="1:3" s="68" customFormat="1" ht="12.75">
      <c r="A18" s="62"/>
      <c r="B18" s="63"/>
      <c r="C18" s="61"/>
    </row>
    <row r="19" spans="1:3" s="16" customFormat="1" ht="15.75">
      <c r="A19" s="70"/>
      <c r="B19" s="67" t="s">
        <v>31</v>
      </c>
      <c r="C19" s="58"/>
    </row>
    <row r="20" spans="1:4" ht="13.5" customHeight="1">
      <c r="A20" s="71"/>
      <c r="B20" s="72"/>
      <c r="C20" s="66"/>
      <c r="D20" s="55"/>
    </row>
    <row r="21" spans="1:3" s="68" customFormat="1" ht="12.75">
      <c r="A21" s="62">
        <v>1</v>
      </c>
      <c r="B21" s="63" t="s">
        <v>32</v>
      </c>
      <c r="C21" s="61"/>
    </row>
    <row r="22" spans="1:3" s="68" customFormat="1" ht="12.75">
      <c r="A22" s="62">
        <v>2</v>
      </c>
      <c r="B22" s="63" t="s">
        <v>33</v>
      </c>
      <c r="C22" s="61"/>
    </row>
    <row r="23" spans="1:3" s="68" customFormat="1" ht="12.75">
      <c r="A23" s="62">
        <v>3</v>
      </c>
      <c r="B23" s="63" t="s">
        <v>34</v>
      </c>
      <c r="C23" s="61"/>
    </row>
    <row r="24" spans="1:3" s="68" customFormat="1" ht="12.75">
      <c r="A24" s="62">
        <v>4</v>
      </c>
      <c r="B24" s="63" t="s">
        <v>35</v>
      </c>
      <c r="C24" s="61"/>
    </row>
    <row r="25" spans="1:3" s="68" customFormat="1" ht="12.75">
      <c r="A25" s="62">
        <v>5</v>
      </c>
      <c r="B25" s="63" t="s">
        <v>36</v>
      </c>
      <c r="C25" s="61"/>
    </row>
    <row r="26" spans="1:3" s="68" customFormat="1" ht="12.75">
      <c r="A26" s="62"/>
      <c r="B26" s="63"/>
      <c r="C26" s="61"/>
    </row>
    <row r="27" spans="1:3" s="68" customFormat="1" ht="12.75">
      <c r="A27" s="62"/>
      <c r="B27" s="63"/>
      <c r="C27" s="61"/>
    </row>
    <row r="28" spans="1:3" s="68" customFormat="1" ht="12.75">
      <c r="A28" s="74"/>
      <c r="B28" s="63"/>
      <c r="C28" s="61"/>
    </row>
    <row r="29" spans="1:3" s="68" customFormat="1" ht="12.75">
      <c r="A29" s="74"/>
      <c r="B29" s="63"/>
      <c r="C29" s="61"/>
    </row>
    <row r="30" spans="1:3" s="16" customFormat="1" ht="15.75">
      <c r="A30" s="73"/>
      <c r="B30" s="76" t="s">
        <v>37</v>
      </c>
      <c r="C30" s="58"/>
    </row>
    <row r="31" spans="1:3" s="68" customFormat="1" ht="12.75">
      <c r="A31" s="74"/>
      <c r="B31" s="63" t="s">
        <v>69</v>
      </c>
      <c r="C31" s="61"/>
    </row>
    <row r="32" spans="1:3" s="68" customFormat="1" ht="12.75">
      <c r="A32" s="74"/>
      <c r="B32" s="63" t="s">
        <v>70</v>
      </c>
      <c r="C32" s="61"/>
    </row>
    <row r="33" spans="1:3" s="68" customFormat="1" ht="12.75">
      <c r="A33" s="74"/>
      <c r="B33" s="63"/>
      <c r="C33" s="61"/>
    </row>
    <row r="34" spans="1:3" s="68" customFormat="1" ht="12.75">
      <c r="A34" s="74"/>
      <c r="B34" s="63"/>
      <c r="C34" s="61"/>
    </row>
    <row r="35" spans="1:3" s="16" customFormat="1" ht="15.75">
      <c r="A35" s="73"/>
      <c r="B35" s="77" t="s">
        <v>38</v>
      </c>
      <c r="C35" s="58"/>
    </row>
    <row r="36" spans="1:3" s="16" customFormat="1" ht="15.75">
      <c r="A36" s="73"/>
      <c r="B36" s="78" t="s">
        <v>39</v>
      </c>
      <c r="C36" s="58"/>
    </row>
    <row r="37" spans="1:4" ht="23.25">
      <c r="A37" s="79"/>
      <c r="B37" s="65"/>
      <c r="C37" s="66"/>
      <c r="D37" s="55"/>
    </row>
    <row r="38" spans="1:4" ht="23.25">
      <c r="A38" s="79"/>
      <c r="B38" s="65"/>
      <c r="C38" s="66"/>
      <c r="D38" s="55"/>
    </row>
    <row r="39" spans="1:4" ht="23.25">
      <c r="A39" s="79"/>
      <c r="B39" s="65"/>
      <c r="C39" s="66"/>
      <c r="D39" s="55"/>
    </row>
    <row r="40" spans="1:4" ht="23.25">
      <c r="A40" s="79"/>
      <c r="B40" s="65"/>
      <c r="C40" s="66"/>
      <c r="D40" s="55"/>
    </row>
    <row r="41" spans="1:4" ht="23.25">
      <c r="A41" s="79"/>
      <c r="B41" s="65"/>
      <c r="C41" s="66"/>
      <c r="D41" s="55"/>
    </row>
    <row r="42" spans="1:4" ht="23.25">
      <c r="A42" s="79"/>
      <c r="B42" s="65"/>
      <c r="C42" s="66"/>
      <c r="D42" s="55"/>
    </row>
    <row r="43" spans="1:4" ht="23.25">
      <c r="A43" s="79"/>
      <c r="B43" s="65"/>
      <c r="C43" s="66"/>
      <c r="D43" s="55"/>
    </row>
    <row r="44" spans="1:4" ht="23.25">
      <c r="A44" s="79"/>
      <c r="B44" s="65"/>
      <c r="C44" s="66"/>
      <c r="D44" s="55"/>
    </row>
    <row r="45" spans="1:4" ht="23.25">
      <c r="A45" s="79"/>
      <c r="B45" s="65"/>
      <c r="C45" s="66"/>
      <c r="D45" s="55"/>
    </row>
    <row r="46" spans="1:4" ht="32.25" customHeight="1">
      <c r="A46" s="74">
        <v>1</v>
      </c>
      <c r="B46" s="63" t="s">
        <v>40</v>
      </c>
      <c r="C46" s="61"/>
      <c r="D46" s="55"/>
    </row>
    <row r="47" spans="1:4" ht="23.25">
      <c r="A47" s="74">
        <v>2</v>
      </c>
      <c r="B47" s="63" t="s">
        <v>41</v>
      </c>
      <c r="C47" s="61"/>
      <c r="D47" s="55"/>
    </row>
    <row r="48" spans="1:4" ht="23.25">
      <c r="A48" s="74">
        <v>3</v>
      </c>
      <c r="B48" s="63" t="s">
        <v>42</v>
      </c>
      <c r="C48" s="61"/>
      <c r="D48" s="55"/>
    </row>
    <row r="49" spans="1:4" ht="23.25">
      <c r="A49" s="74">
        <v>4</v>
      </c>
      <c r="B49" s="63" t="s">
        <v>43</v>
      </c>
      <c r="C49" s="61"/>
      <c r="D49" s="55"/>
    </row>
    <row r="50" spans="1:4" ht="32.25" customHeight="1">
      <c r="A50" s="74"/>
      <c r="B50" s="63" t="s">
        <v>44</v>
      </c>
      <c r="C50" s="61"/>
      <c r="D50" s="55"/>
    </row>
    <row r="51" spans="1:4" ht="23.25">
      <c r="A51" s="75"/>
      <c r="B51" s="72"/>
      <c r="C51" s="66"/>
      <c r="D51" s="55"/>
    </row>
    <row r="52" spans="1:4" ht="23.25">
      <c r="A52" s="75"/>
      <c r="B52" s="72"/>
      <c r="C52" s="66"/>
      <c r="D52" s="55"/>
    </row>
    <row r="53" spans="1:4" ht="23.25">
      <c r="A53" s="75"/>
      <c r="B53" s="72"/>
      <c r="C53" s="66"/>
      <c r="D53" s="55"/>
    </row>
    <row r="54" spans="1:4" ht="23.25">
      <c r="A54" s="75"/>
      <c r="B54" s="72"/>
      <c r="C54" s="66"/>
      <c r="D54" s="55"/>
    </row>
    <row r="55" spans="1:4" ht="23.25">
      <c r="A55" s="75"/>
      <c r="B55" s="72"/>
      <c r="C55" s="66"/>
      <c r="D55" s="55"/>
    </row>
    <row r="56" spans="1:4" ht="23.25">
      <c r="A56" s="75"/>
      <c r="B56" s="72"/>
      <c r="C56" s="66"/>
      <c r="D56" s="55"/>
    </row>
    <row r="57" spans="1:4" ht="23.25">
      <c r="A57" s="75"/>
      <c r="B57" s="72"/>
      <c r="C57" s="66"/>
      <c r="D57" s="55"/>
    </row>
    <row r="58" spans="1:4" ht="23.25">
      <c r="A58" s="75"/>
      <c r="B58" s="72"/>
      <c r="C58" s="66"/>
      <c r="D58" s="55"/>
    </row>
    <row r="59" spans="1:4" ht="23.25">
      <c r="A59" s="75"/>
      <c r="B59" s="72"/>
      <c r="C59" s="66"/>
      <c r="D59" s="55"/>
    </row>
    <row r="60" spans="1:4" ht="23.25">
      <c r="A60" s="75"/>
      <c r="B60" s="72"/>
      <c r="C60" s="66"/>
      <c r="D60" s="55"/>
    </row>
    <row r="61" spans="1:4" ht="23.25">
      <c r="A61" s="75"/>
      <c r="B61" s="72"/>
      <c r="C61" s="66"/>
      <c r="D61" s="55"/>
    </row>
    <row r="62" spans="1:4" ht="23.25">
      <c r="A62" s="75"/>
      <c r="B62" s="72"/>
      <c r="C62" s="66"/>
      <c r="D62" s="55"/>
    </row>
    <row r="63" spans="1:4" ht="23.25">
      <c r="A63" s="75"/>
      <c r="B63" s="72"/>
      <c r="C63" s="66"/>
      <c r="D63" s="55"/>
    </row>
    <row r="64" spans="1:4" ht="23.25">
      <c r="A64" s="75"/>
      <c r="B64" s="72"/>
      <c r="C64" s="66"/>
      <c r="D64" s="55"/>
    </row>
    <row r="65" spans="1:4" ht="23.25">
      <c r="A65" s="75"/>
      <c r="B65" s="72"/>
      <c r="C65" s="66"/>
      <c r="D65" s="55"/>
    </row>
    <row r="66" spans="1:4" ht="23.25">
      <c r="A66" s="75"/>
      <c r="B66" s="72"/>
      <c r="C66" s="66"/>
      <c r="D66" s="55"/>
    </row>
    <row r="67" spans="1:4" ht="23.25">
      <c r="A67" s="80"/>
      <c r="B67" s="81"/>
      <c r="C67" s="82"/>
      <c r="D67" s="55"/>
    </row>
    <row r="68" spans="1:6" s="88" customFormat="1" ht="15" customHeight="1">
      <c r="A68" s="83"/>
      <c r="B68" s="84" t="s">
        <v>98</v>
      </c>
      <c r="C68" s="85"/>
      <c r="D68" s="86"/>
      <c r="E68" s="87"/>
      <c r="F68" s="87"/>
    </row>
    <row r="69" spans="1:6" s="88" customFormat="1" ht="15" customHeight="1">
      <c r="A69" s="83"/>
      <c r="B69" s="84"/>
      <c r="C69" s="85"/>
      <c r="D69" s="86"/>
      <c r="E69" s="87"/>
      <c r="F69" s="87"/>
    </row>
    <row r="70" spans="1:6" s="88" customFormat="1" ht="15" customHeight="1">
      <c r="A70" s="83"/>
      <c r="B70" s="84" t="s">
        <v>45</v>
      </c>
      <c r="C70" s="85"/>
      <c r="D70" s="86"/>
      <c r="E70" s="87"/>
      <c r="F70" s="87"/>
    </row>
    <row r="71" spans="1:6" s="88" customFormat="1" ht="15" customHeight="1">
      <c r="A71" s="83"/>
      <c r="B71" s="84" t="s">
        <v>46</v>
      </c>
      <c r="C71" s="85"/>
      <c r="D71" s="86"/>
      <c r="E71" s="87"/>
      <c r="F71" s="87"/>
    </row>
    <row r="72" spans="1:6" s="88" customFormat="1" ht="15" customHeight="1">
      <c r="A72" s="83"/>
      <c r="B72" s="84"/>
      <c r="C72" s="85"/>
      <c r="D72" s="86"/>
      <c r="E72" s="87"/>
      <c r="F72" s="87"/>
    </row>
    <row r="73" spans="1:6" s="88" customFormat="1" ht="15" customHeight="1">
      <c r="A73" s="83"/>
      <c r="B73" s="84" t="s">
        <v>47</v>
      </c>
      <c r="C73" s="85" t="s">
        <v>48</v>
      </c>
      <c r="D73" s="86"/>
      <c r="E73" s="87"/>
      <c r="F73" s="87"/>
    </row>
    <row r="74" spans="1:6" s="88" customFormat="1" ht="15" customHeight="1">
      <c r="A74" s="83"/>
      <c r="B74" s="84" t="s">
        <v>49</v>
      </c>
      <c r="C74" s="85" t="s">
        <v>50</v>
      </c>
      <c r="D74" s="86"/>
      <c r="E74" s="87"/>
      <c r="F74" s="87"/>
    </row>
    <row r="75" spans="1:6" s="88" customFormat="1" ht="15" customHeight="1">
      <c r="A75" s="83"/>
      <c r="B75" s="84" t="s">
        <v>51</v>
      </c>
      <c r="C75" s="85" t="s">
        <v>51</v>
      </c>
      <c r="D75" s="86"/>
      <c r="E75" s="87"/>
      <c r="F75" s="87"/>
    </row>
    <row r="76" spans="1:6" s="88" customFormat="1" ht="15" customHeight="1">
      <c r="A76" s="83"/>
      <c r="B76" s="84" t="s">
        <v>52</v>
      </c>
      <c r="C76" s="85" t="s">
        <v>53</v>
      </c>
      <c r="D76" s="86"/>
      <c r="E76" s="87"/>
      <c r="F76" s="87"/>
    </row>
    <row r="77" spans="1:6" s="88" customFormat="1" ht="15" customHeight="1">
      <c r="A77" s="83"/>
      <c r="B77" s="84" t="s">
        <v>54</v>
      </c>
      <c r="C77" s="85"/>
      <c r="D77" s="86"/>
      <c r="E77" s="87"/>
      <c r="F77" s="87"/>
    </row>
    <row r="78" spans="1:6" ht="23.25">
      <c r="A78" s="89"/>
      <c r="B78" s="90"/>
      <c r="C78" s="91"/>
      <c r="D78" s="92"/>
      <c r="E78" s="93"/>
      <c r="F78" s="93"/>
    </row>
    <row r="79" spans="1:4" ht="23.25">
      <c r="A79" s="94"/>
      <c r="B79" s="95"/>
      <c r="C79" s="96"/>
      <c r="D79" s="55"/>
    </row>
    <row r="80" spans="1:4" ht="23.25">
      <c r="A80" s="75"/>
      <c r="B80" s="72"/>
      <c r="C80" s="66"/>
      <c r="D80" s="55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4"/>
  <dimension ref="A1:K32"/>
  <sheetViews>
    <sheetView zoomScale="75" zoomScaleNormal="75" zoomScalePageLayoutView="0" workbookViewId="0" topLeftCell="A1">
      <selection activeCell="A18" sqref="A18"/>
    </sheetView>
  </sheetViews>
  <sheetFormatPr defaultColWidth="11.421875" defaultRowHeight="12.75"/>
  <cols>
    <col min="1" max="1" width="11.140625" style="121" customWidth="1"/>
    <col min="2" max="2" width="12.7109375" style="121" customWidth="1"/>
    <col min="3" max="3" width="71.00390625" style="121" customWidth="1"/>
    <col min="4" max="4" width="8.140625" style="19" customWidth="1"/>
    <col min="5" max="5" width="11.421875" style="19" customWidth="1"/>
    <col min="6" max="6" width="9.140625" style="19" customWidth="1"/>
    <col min="7" max="7" width="8.140625" style="19" customWidth="1"/>
    <col min="8" max="8" width="13.00390625" style="19" customWidth="1"/>
    <col min="9" max="9" width="10.00390625" style="19" customWidth="1"/>
    <col min="10" max="10" width="8.140625" style="19" customWidth="1"/>
    <col min="11" max="11" width="11.421875" style="19" customWidth="1"/>
  </cols>
  <sheetData>
    <row r="1" spans="1:11" ht="23.25">
      <c r="A1" s="114" t="s">
        <v>65</v>
      </c>
      <c r="B1" s="115" t="s">
        <v>66</v>
      </c>
      <c r="C1" s="116" t="s">
        <v>67</v>
      </c>
      <c r="D1" s="104"/>
      <c r="E1" s="104"/>
      <c r="G1" s="104"/>
      <c r="H1" s="104"/>
      <c r="J1" s="104"/>
      <c r="K1" s="104"/>
    </row>
    <row r="2" spans="1:11" ht="24" customHeight="1">
      <c r="A2" s="118"/>
      <c r="B2" s="112"/>
      <c r="C2" s="113"/>
      <c r="D2" s="105"/>
      <c r="E2" s="106"/>
      <c r="G2" s="105"/>
      <c r="H2" s="106"/>
      <c r="J2" s="105"/>
      <c r="K2" s="106"/>
    </row>
    <row r="3" spans="1:11" s="55" customFormat="1" ht="30">
      <c r="A3" s="109" t="s">
        <v>68</v>
      </c>
      <c r="B3" s="110">
        <v>38857</v>
      </c>
      <c r="C3" s="111" t="s">
        <v>72</v>
      </c>
      <c r="D3" s="107"/>
      <c r="E3" s="107"/>
      <c r="F3" s="107"/>
      <c r="G3" s="107"/>
      <c r="H3" s="107"/>
      <c r="I3" s="107"/>
      <c r="J3" s="107"/>
      <c r="K3" s="107"/>
    </row>
    <row r="4" spans="1:11" s="55" customFormat="1" ht="60">
      <c r="A4" s="109" t="s">
        <v>64</v>
      </c>
      <c r="B4" s="110">
        <v>38842</v>
      </c>
      <c r="C4" s="111" t="s">
        <v>74</v>
      </c>
      <c r="D4" s="107"/>
      <c r="E4" s="107"/>
      <c r="F4" s="107"/>
      <c r="G4" s="107"/>
      <c r="H4" s="107"/>
      <c r="I4" s="107"/>
      <c r="J4" s="107"/>
      <c r="K4" s="107"/>
    </row>
    <row r="5" spans="1:11" s="55" customFormat="1" ht="30">
      <c r="A5" s="109" t="s">
        <v>71</v>
      </c>
      <c r="B5" s="110">
        <v>38885</v>
      </c>
      <c r="C5" s="111" t="s">
        <v>73</v>
      </c>
      <c r="D5" s="107"/>
      <c r="E5" s="107"/>
      <c r="F5" s="107"/>
      <c r="G5" s="107"/>
      <c r="H5" s="107"/>
      <c r="I5" s="107"/>
      <c r="J5" s="107"/>
      <c r="K5" s="107"/>
    </row>
    <row r="6" spans="1:11" s="55" customFormat="1" ht="30">
      <c r="A6" s="109" t="s">
        <v>75</v>
      </c>
      <c r="B6" s="110">
        <v>38950</v>
      </c>
      <c r="C6" s="111" t="s">
        <v>76</v>
      </c>
      <c r="D6" s="107"/>
      <c r="E6" s="107"/>
      <c r="F6" s="107"/>
      <c r="G6" s="107"/>
      <c r="H6" s="107"/>
      <c r="I6" s="107"/>
      <c r="J6" s="107"/>
      <c r="K6" s="107"/>
    </row>
    <row r="7" spans="1:11" s="55" customFormat="1" ht="23.25">
      <c r="A7" s="109" t="s">
        <v>78</v>
      </c>
      <c r="B7" s="110">
        <v>39207</v>
      </c>
      <c r="C7" s="113" t="s">
        <v>79</v>
      </c>
      <c r="D7" s="107"/>
      <c r="E7" s="107"/>
      <c r="F7" s="107"/>
      <c r="G7" s="107"/>
      <c r="H7" s="107"/>
      <c r="I7" s="107"/>
      <c r="J7" s="107"/>
      <c r="K7" s="107"/>
    </row>
    <row r="8" spans="1:11" s="55" customFormat="1" ht="23.25">
      <c r="A8" s="109" t="s">
        <v>81</v>
      </c>
      <c r="B8" s="110">
        <v>39238</v>
      </c>
      <c r="C8" s="113" t="s">
        <v>82</v>
      </c>
      <c r="D8" s="107"/>
      <c r="E8" s="107"/>
      <c r="F8" s="107"/>
      <c r="G8" s="107"/>
      <c r="H8" s="107"/>
      <c r="I8" s="107"/>
      <c r="J8" s="107"/>
      <c r="K8" s="107"/>
    </row>
    <row r="9" spans="1:11" s="55" customFormat="1" ht="23.25">
      <c r="A9" s="109" t="s">
        <v>89</v>
      </c>
      <c r="B9" s="110">
        <v>39252</v>
      </c>
      <c r="C9" s="113" t="s">
        <v>90</v>
      </c>
      <c r="D9" s="107"/>
      <c r="E9" s="107"/>
      <c r="F9" s="107"/>
      <c r="G9" s="107"/>
      <c r="H9" s="107"/>
      <c r="I9" s="107"/>
      <c r="J9" s="107"/>
      <c r="K9" s="107"/>
    </row>
    <row r="10" spans="1:11" s="55" customFormat="1" ht="23.25">
      <c r="A10" s="109" t="s">
        <v>92</v>
      </c>
      <c r="B10" s="110">
        <v>39252</v>
      </c>
      <c r="C10" s="113" t="s">
        <v>93</v>
      </c>
      <c r="D10" s="107"/>
      <c r="E10" s="107"/>
      <c r="F10" s="107"/>
      <c r="G10" s="107"/>
      <c r="H10" s="107"/>
      <c r="I10" s="107"/>
      <c r="J10" s="107"/>
      <c r="K10" s="107"/>
    </row>
    <row r="11" spans="1:11" s="55" customFormat="1" ht="23.25">
      <c r="A11" s="109" t="s">
        <v>94</v>
      </c>
      <c r="B11" s="110">
        <v>39256</v>
      </c>
      <c r="C11" s="113" t="s">
        <v>95</v>
      </c>
      <c r="D11" s="107"/>
      <c r="E11" s="107"/>
      <c r="F11" s="107"/>
      <c r="G11" s="107"/>
      <c r="H11" s="107"/>
      <c r="I11" s="107"/>
      <c r="J11" s="107"/>
      <c r="K11" s="107"/>
    </row>
    <row r="12" spans="1:11" s="55" customFormat="1" ht="23.25">
      <c r="A12" s="109" t="s">
        <v>96</v>
      </c>
      <c r="B12" s="110">
        <v>40311</v>
      </c>
      <c r="C12" s="113" t="s">
        <v>97</v>
      </c>
      <c r="D12" s="107"/>
      <c r="E12" s="107"/>
      <c r="F12" s="107"/>
      <c r="G12" s="107"/>
      <c r="H12" s="107"/>
      <c r="I12" s="107"/>
      <c r="J12" s="107"/>
      <c r="K12" s="107"/>
    </row>
    <row r="13" spans="1:11" s="55" customFormat="1" ht="30">
      <c r="A13" s="109" t="s">
        <v>99</v>
      </c>
      <c r="B13" s="110">
        <v>40328</v>
      </c>
      <c r="C13" s="111" t="s">
        <v>73</v>
      </c>
      <c r="D13" s="107"/>
      <c r="E13" s="107"/>
      <c r="F13" s="107"/>
      <c r="G13" s="107"/>
      <c r="H13" s="107"/>
      <c r="I13" s="107"/>
      <c r="J13" s="107"/>
      <c r="K13" s="107"/>
    </row>
    <row r="14" spans="1:11" s="55" customFormat="1" ht="23.25">
      <c r="A14" s="109" t="s">
        <v>100</v>
      </c>
      <c r="B14" s="110">
        <v>40332</v>
      </c>
      <c r="C14" s="113" t="s">
        <v>101</v>
      </c>
      <c r="D14" s="107"/>
      <c r="E14" s="107"/>
      <c r="F14" s="107"/>
      <c r="G14" s="107"/>
      <c r="H14" s="107"/>
      <c r="I14" s="107"/>
      <c r="J14" s="107"/>
      <c r="K14" s="107"/>
    </row>
    <row r="15" spans="1:11" s="55" customFormat="1" ht="23.25">
      <c r="A15" s="109" t="s">
        <v>100</v>
      </c>
      <c r="B15" s="110">
        <v>40371</v>
      </c>
      <c r="C15" s="113" t="s">
        <v>102</v>
      </c>
      <c r="D15" s="107"/>
      <c r="E15" s="107"/>
      <c r="F15" s="107"/>
      <c r="G15" s="107"/>
      <c r="H15" s="107"/>
      <c r="I15" s="107"/>
      <c r="J15" s="107"/>
      <c r="K15" s="107"/>
    </row>
    <row r="16" spans="1:11" s="55" customFormat="1" ht="23.25">
      <c r="A16" s="109" t="s">
        <v>103</v>
      </c>
      <c r="B16" s="110">
        <v>40371</v>
      </c>
      <c r="C16" s="113" t="s">
        <v>104</v>
      </c>
      <c r="D16" s="107"/>
      <c r="E16" s="107"/>
      <c r="F16" s="107"/>
      <c r="G16" s="107"/>
      <c r="H16" s="107"/>
      <c r="I16" s="107"/>
      <c r="J16" s="107"/>
      <c r="K16" s="107"/>
    </row>
    <row r="17" spans="1:11" s="55" customFormat="1" ht="23.25">
      <c r="A17" s="109" t="s">
        <v>106</v>
      </c>
      <c r="B17" s="110">
        <v>40379</v>
      </c>
      <c r="C17" s="113" t="s">
        <v>108</v>
      </c>
      <c r="D17" s="107"/>
      <c r="E17" s="107"/>
      <c r="F17" s="107"/>
      <c r="G17" s="107"/>
      <c r="H17" s="107"/>
      <c r="I17" s="107"/>
      <c r="J17" s="107"/>
      <c r="K17" s="107"/>
    </row>
    <row r="18" spans="1:11" s="55" customFormat="1" ht="23.25">
      <c r="A18" s="109"/>
      <c r="B18" s="112"/>
      <c r="C18" s="113"/>
      <c r="D18" s="107"/>
      <c r="E18" s="107"/>
      <c r="F18" s="107"/>
      <c r="G18" s="107"/>
      <c r="H18" s="107"/>
      <c r="I18" s="107"/>
      <c r="J18" s="107"/>
      <c r="K18" s="107"/>
    </row>
    <row r="19" spans="1:11" s="55" customFormat="1" ht="23.25">
      <c r="A19" s="109"/>
      <c r="B19" s="112"/>
      <c r="C19" s="113"/>
      <c r="D19" s="107"/>
      <c r="E19" s="107"/>
      <c r="F19" s="107"/>
      <c r="G19" s="107"/>
      <c r="H19" s="107"/>
      <c r="I19" s="107"/>
      <c r="J19" s="107"/>
      <c r="K19" s="107"/>
    </row>
    <row r="20" spans="1:11" s="55" customFormat="1" ht="23.25">
      <c r="A20" s="119"/>
      <c r="B20" s="113"/>
      <c r="C20" s="113"/>
      <c r="D20" s="107"/>
      <c r="E20" s="107"/>
      <c r="F20" s="107"/>
      <c r="G20" s="107"/>
      <c r="H20" s="107"/>
      <c r="I20" s="107"/>
      <c r="J20" s="107"/>
      <c r="K20" s="107"/>
    </row>
    <row r="21" spans="1:11" s="55" customFormat="1" ht="23.25">
      <c r="A21" s="119"/>
      <c r="B21" s="113"/>
      <c r="C21" s="113"/>
      <c r="D21" s="107"/>
      <c r="E21" s="107"/>
      <c r="F21" s="107"/>
      <c r="G21" s="107"/>
      <c r="H21" s="107"/>
      <c r="I21" s="107"/>
      <c r="J21" s="107"/>
      <c r="K21" s="107"/>
    </row>
    <row r="22" spans="1:11" s="55" customFormat="1" ht="23.25">
      <c r="A22" s="119"/>
      <c r="B22" s="113"/>
      <c r="C22" s="113"/>
      <c r="D22" s="107"/>
      <c r="E22" s="107"/>
      <c r="F22" s="107"/>
      <c r="G22" s="107"/>
      <c r="H22" s="107"/>
      <c r="I22" s="107"/>
      <c r="J22" s="107"/>
      <c r="K22" s="107"/>
    </row>
    <row r="23" spans="1:11" s="55" customFormat="1" ht="23.25">
      <c r="A23" s="119"/>
      <c r="B23" s="113"/>
      <c r="C23" s="113"/>
      <c r="D23" s="107"/>
      <c r="E23" s="107"/>
      <c r="F23" s="107"/>
      <c r="G23" s="107"/>
      <c r="H23" s="107"/>
      <c r="I23" s="107"/>
      <c r="J23" s="107"/>
      <c r="K23" s="107"/>
    </row>
    <row r="24" spans="1:11" s="55" customFormat="1" ht="23.25">
      <c r="A24" s="120"/>
      <c r="B24" s="121"/>
      <c r="C24" s="121"/>
      <c r="D24" s="107"/>
      <c r="E24" s="107"/>
      <c r="F24" s="107"/>
      <c r="G24" s="107"/>
      <c r="H24" s="107"/>
      <c r="I24" s="107"/>
      <c r="J24" s="107"/>
      <c r="K24" s="107"/>
    </row>
    <row r="25" spans="1:11" s="55" customFormat="1" ht="23.25">
      <c r="A25" s="120"/>
      <c r="B25" s="121"/>
      <c r="C25" s="121"/>
      <c r="D25" s="107"/>
      <c r="E25" s="107"/>
      <c r="F25" s="107"/>
      <c r="G25" s="107"/>
      <c r="H25" s="107"/>
      <c r="I25" s="107"/>
      <c r="J25" s="107"/>
      <c r="K25" s="107"/>
    </row>
    <row r="26" spans="1:11" s="55" customFormat="1" ht="23.25">
      <c r="A26" s="120"/>
      <c r="B26" s="121"/>
      <c r="C26" s="121"/>
      <c r="D26" s="107"/>
      <c r="E26" s="107"/>
      <c r="F26" s="107"/>
      <c r="G26" s="107"/>
      <c r="H26" s="107"/>
      <c r="I26" s="107"/>
      <c r="J26" s="107"/>
      <c r="K26" s="107"/>
    </row>
    <row r="27" spans="1:11" s="55" customFormat="1" ht="23.25">
      <c r="A27" s="120"/>
      <c r="B27" s="121"/>
      <c r="C27" s="121"/>
      <c r="D27" s="107"/>
      <c r="E27" s="107"/>
      <c r="F27" s="107"/>
      <c r="G27" s="107"/>
      <c r="H27" s="107"/>
      <c r="I27" s="107"/>
      <c r="J27" s="107"/>
      <c r="K27" s="107"/>
    </row>
    <row r="28" spans="1:11" s="55" customFormat="1" ht="23.25">
      <c r="A28" s="120"/>
      <c r="B28" s="121"/>
      <c r="C28" s="121"/>
      <c r="D28" s="107"/>
      <c r="E28" s="107"/>
      <c r="F28" s="107"/>
      <c r="G28" s="107"/>
      <c r="H28" s="107"/>
      <c r="I28" s="107"/>
      <c r="J28" s="107"/>
      <c r="K28" s="107"/>
    </row>
    <row r="29" spans="1:11" s="55" customFormat="1" ht="23.25">
      <c r="A29" s="120"/>
      <c r="B29" s="121"/>
      <c r="C29" s="121"/>
      <c r="D29" s="107"/>
      <c r="E29" s="107"/>
      <c r="F29" s="107"/>
      <c r="G29" s="107"/>
      <c r="H29" s="107"/>
      <c r="I29" s="107"/>
      <c r="J29" s="107"/>
      <c r="K29" s="107"/>
    </row>
    <row r="30" spans="1:11" s="55" customFormat="1" ht="23.25">
      <c r="A30" s="120"/>
      <c r="B30" s="121"/>
      <c r="C30" s="121"/>
      <c r="D30" s="107"/>
      <c r="E30" s="107"/>
      <c r="F30" s="107"/>
      <c r="G30" s="107"/>
      <c r="H30" s="107"/>
      <c r="I30" s="107"/>
      <c r="J30" s="107"/>
      <c r="K30" s="107"/>
    </row>
    <row r="31" spans="1:11" s="55" customFormat="1" ht="23.25">
      <c r="A31" s="120"/>
      <c r="B31" s="121"/>
      <c r="C31" s="121"/>
      <c r="D31" s="107"/>
      <c r="E31" s="107"/>
      <c r="F31" s="107"/>
      <c r="G31" s="107"/>
      <c r="H31" s="107"/>
      <c r="I31" s="107"/>
      <c r="J31" s="107"/>
      <c r="K31" s="107"/>
    </row>
    <row r="32" spans="1:11" s="55" customFormat="1" ht="23.25">
      <c r="A32" s="120"/>
      <c r="B32" s="121"/>
      <c r="C32" s="121"/>
      <c r="D32" s="107"/>
      <c r="E32" s="107"/>
      <c r="F32" s="107"/>
      <c r="G32" s="107"/>
      <c r="H32" s="107"/>
      <c r="I32" s="107"/>
      <c r="J32" s="107"/>
      <c r="K32" s="107"/>
    </row>
  </sheetData>
  <sheetProtection/>
  <printOptions/>
  <pageMargins left="0.6692913385826772" right="0.1968503937007874" top="0.984251968503937" bottom="0.44" header="0.5118110236220472" footer="0.22"/>
  <pageSetup horizontalDpi="300" verticalDpi="300" orientation="portrait" paperSize="9" r:id="rId1"/>
  <headerFooter alignWithMargins="0">
    <oddHeader xml:space="preserve">&amp;CStartprotokoll&amp;RBlatt :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Q306"/>
  <sheetViews>
    <sheetView zoomScale="95" zoomScaleNormal="95" zoomScalePageLayoutView="0" workbookViewId="0" topLeftCell="A1">
      <pane ySplit="4" topLeftCell="A5" activePane="bottomLeft" state="frozen"/>
      <selection pane="topLeft" activeCell="A1" sqref="A1"/>
      <selection pane="bottomLeft" activeCell="C10" sqref="C10"/>
    </sheetView>
  </sheetViews>
  <sheetFormatPr defaultColWidth="11.421875" defaultRowHeight="12.75"/>
  <cols>
    <col min="1" max="1" width="8.00390625" style="6" customWidth="1"/>
    <col min="2" max="2" width="20.00390625" style="0" customWidth="1"/>
    <col min="3" max="3" width="18.421875" style="0" customWidth="1"/>
    <col min="4" max="4" width="21.28125" style="0" customWidth="1"/>
    <col min="5" max="5" width="9.421875" style="8" customWidth="1"/>
    <col min="6" max="6" width="8.7109375" style="8" customWidth="1"/>
    <col min="7" max="7" width="8.57421875" style="8" customWidth="1"/>
    <col min="8" max="8" width="7.8515625" style="8" customWidth="1"/>
    <col min="9" max="9" width="9.00390625" style="8" customWidth="1"/>
    <col min="10" max="10" width="8.8515625" style="8" customWidth="1"/>
    <col min="11" max="15" width="5.421875" style="8" customWidth="1"/>
    <col min="16" max="16" width="5.28125" style="10" customWidth="1"/>
    <col min="17" max="17" width="11.421875" style="8" customWidth="1"/>
  </cols>
  <sheetData>
    <row r="1" spans="2:4" ht="12.75">
      <c r="B1" s="19"/>
      <c r="C1" s="19"/>
      <c r="D1" s="19"/>
    </row>
    <row r="2" spans="1:16" ht="12.75">
      <c r="A2" s="150" t="s">
        <v>4</v>
      </c>
      <c r="B2" s="150"/>
      <c r="C2" s="150"/>
      <c r="D2" s="150"/>
      <c r="E2" s="11">
        <v>1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/>
      <c r="L2" s="11"/>
      <c r="M2" s="11"/>
      <c r="N2" s="11"/>
      <c r="O2" s="11"/>
      <c r="P2" s="117"/>
    </row>
    <row r="3" spans="2:16" ht="12.75">
      <c r="B3" s="19"/>
      <c r="C3" s="19"/>
      <c r="D3" s="19"/>
      <c r="L3" s="151" t="s">
        <v>80</v>
      </c>
      <c r="M3" s="151"/>
      <c r="N3" s="151"/>
      <c r="O3" s="151"/>
      <c r="P3" s="151"/>
    </row>
    <row r="4" spans="1:17" ht="12.75">
      <c r="A4" s="20" t="s">
        <v>0</v>
      </c>
      <c r="B4" s="3" t="s">
        <v>1</v>
      </c>
      <c r="C4" s="3" t="s">
        <v>11</v>
      </c>
      <c r="D4" s="3" t="s">
        <v>2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83</v>
      </c>
      <c r="L4" s="7" t="s">
        <v>84</v>
      </c>
      <c r="M4" s="7" t="s">
        <v>85</v>
      </c>
      <c r="N4" s="7" t="s">
        <v>86</v>
      </c>
      <c r="O4" s="7" t="s">
        <v>88</v>
      </c>
      <c r="P4" s="7" t="s">
        <v>87</v>
      </c>
      <c r="Q4" s="7" t="s">
        <v>3</v>
      </c>
    </row>
    <row r="5" spans="1:17" ht="12.75">
      <c r="A5" s="124">
        <v>101</v>
      </c>
      <c r="B5" s="131" t="s">
        <v>115</v>
      </c>
      <c r="C5" s="131" t="s">
        <v>161</v>
      </c>
      <c r="D5" s="131" t="s">
        <v>150</v>
      </c>
      <c r="E5" s="8" t="s">
        <v>262</v>
      </c>
      <c r="F5" s="8" t="s">
        <v>278</v>
      </c>
      <c r="G5" s="8" t="s">
        <v>290</v>
      </c>
      <c r="H5" s="8" t="s">
        <v>360</v>
      </c>
      <c r="I5" s="8" t="s">
        <v>346</v>
      </c>
      <c r="Q5" s="8">
        <f>SUM(E5*$E$2+F5*$F$2+G5*$G$2+H5*$H$2+I5*$I$2+$J$2*J5+K5*$E$2+L5*$F$2+M5*$G$2+N5*$H$2+O5*$I$2+P5*$J$2)</f>
        <v>180.84</v>
      </c>
    </row>
    <row r="6" spans="1:17" ht="12.75">
      <c r="A6" s="124">
        <v>102</v>
      </c>
      <c r="B6" s="130" t="s">
        <v>160</v>
      </c>
      <c r="C6" s="130" t="s">
        <v>159</v>
      </c>
      <c r="D6" s="130" t="s">
        <v>152</v>
      </c>
      <c r="E6" s="8" t="s">
        <v>261</v>
      </c>
      <c r="F6" s="8" t="s">
        <v>303</v>
      </c>
      <c r="G6" s="8" t="s">
        <v>319</v>
      </c>
      <c r="H6" s="8" t="s">
        <v>361</v>
      </c>
      <c r="I6" s="8" t="s">
        <v>381</v>
      </c>
      <c r="Q6" s="8">
        <f aca="true" t="shared" si="0" ref="Q6:Q76">SUM(E6*$E$2+F6*$F$2+G6*$G$2+H6*$H$2+I6*$I$2+$J$2*J6+K6*$E$2+L6*$F$2+M6*$G$2+N6*$H$2+O6*$I$2+P6*$J$2)</f>
        <v>180.96</v>
      </c>
    </row>
    <row r="7" spans="1:17" ht="12.75">
      <c r="A7" s="124">
        <v>103</v>
      </c>
      <c r="B7" s="127" t="s">
        <v>110</v>
      </c>
      <c r="C7" s="127" t="s">
        <v>181</v>
      </c>
      <c r="D7" s="129" t="s">
        <v>150</v>
      </c>
      <c r="E7" s="8" t="s">
        <v>264</v>
      </c>
      <c r="F7" s="8" t="s">
        <v>304</v>
      </c>
      <c r="G7" s="8" t="s">
        <v>333</v>
      </c>
      <c r="H7" s="8" t="s">
        <v>361</v>
      </c>
      <c r="I7" s="8" t="s">
        <v>324</v>
      </c>
      <c r="Q7" s="8">
        <f t="shared" si="0"/>
        <v>182.64</v>
      </c>
    </row>
    <row r="8" spans="1:17" ht="12.75">
      <c r="A8" s="124">
        <v>104</v>
      </c>
      <c r="B8" s="130" t="s">
        <v>198</v>
      </c>
      <c r="C8" s="130" t="s">
        <v>189</v>
      </c>
      <c r="D8" s="130" t="s">
        <v>152</v>
      </c>
      <c r="E8" s="8" t="s">
        <v>263</v>
      </c>
      <c r="F8" s="8" t="s">
        <v>305</v>
      </c>
      <c r="G8" s="8" t="s">
        <v>334</v>
      </c>
      <c r="H8" s="8" t="s">
        <v>362</v>
      </c>
      <c r="I8" s="8" t="s">
        <v>281</v>
      </c>
      <c r="Q8" s="8">
        <f t="shared" si="0"/>
        <v>183.67</v>
      </c>
    </row>
    <row r="9" spans="1:17" ht="12.75">
      <c r="A9" s="124">
        <v>105</v>
      </c>
      <c r="B9" s="130" t="s">
        <v>196</v>
      </c>
      <c r="C9" s="130" t="s">
        <v>207</v>
      </c>
      <c r="D9" s="130" t="s">
        <v>150</v>
      </c>
      <c r="E9" s="8" t="s">
        <v>264</v>
      </c>
      <c r="F9" s="8" t="s">
        <v>265</v>
      </c>
      <c r="G9" s="8" t="s">
        <v>326</v>
      </c>
      <c r="H9" s="8" t="s">
        <v>364</v>
      </c>
      <c r="I9" s="8" t="s">
        <v>390</v>
      </c>
      <c r="Q9" s="8">
        <f t="shared" si="0"/>
        <v>183.48</v>
      </c>
    </row>
    <row r="10" spans="1:17" ht="12.75">
      <c r="A10" s="124">
        <v>106</v>
      </c>
      <c r="B10" s="132" t="s">
        <v>183</v>
      </c>
      <c r="C10" s="133" t="s">
        <v>147</v>
      </c>
      <c r="D10" s="133" t="s">
        <v>150</v>
      </c>
      <c r="Q10" s="8">
        <f t="shared" si="0"/>
        <v>0</v>
      </c>
    </row>
    <row r="11" spans="1:17" ht="12.75">
      <c r="A11" s="124">
        <v>107</v>
      </c>
      <c r="B11" s="131" t="s">
        <v>183</v>
      </c>
      <c r="C11" s="131" t="s">
        <v>202</v>
      </c>
      <c r="D11" s="131" t="s">
        <v>150</v>
      </c>
      <c r="Q11" s="8">
        <f t="shared" si="0"/>
        <v>0</v>
      </c>
    </row>
    <row r="12" spans="1:17" ht="12.75">
      <c r="A12" s="124">
        <v>108</v>
      </c>
      <c r="B12" s="126" t="s">
        <v>206</v>
      </c>
      <c r="C12" s="126" t="s">
        <v>207</v>
      </c>
      <c r="D12" s="126" t="s">
        <v>150</v>
      </c>
      <c r="E12" s="8" t="s">
        <v>266</v>
      </c>
      <c r="F12" s="8" t="s">
        <v>306</v>
      </c>
      <c r="G12" s="8" t="s">
        <v>335</v>
      </c>
      <c r="H12" s="8" t="s">
        <v>363</v>
      </c>
      <c r="I12" s="8" t="s">
        <v>294</v>
      </c>
      <c r="Q12" s="8">
        <f t="shared" si="0"/>
        <v>182.99</v>
      </c>
    </row>
    <row r="13" spans="1:17" ht="12.75">
      <c r="A13" s="124">
        <v>109</v>
      </c>
      <c r="B13" s="128" t="s">
        <v>203</v>
      </c>
      <c r="C13" s="129" t="s">
        <v>234</v>
      </c>
      <c r="D13" s="129" t="s">
        <v>154</v>
      </c>
      <c r="E13" s="8" t="s">
        <v>267</v>
      </c>
      <c r="F13" s="8" t="s">
        <v>307</v>
      </c>
      <c r="G13" s="8" t="s">
        <v>326</v>
      </c>
      <c r="H13" s="8" t="s">
        <v>365</v>
      </c>
      <c r="I13" s="8" t="s">
        <v>319</v>
      </c>
      <c r="Q13" s="8">
        <f t="shared" si="0"/>
        <v>185.3</v>
      </c>
    </row>
    <row r="14" spans="1:17" ht="12.75">
      <c r="A14" s="124">
        <v>110</v>
      </c>
      <c r="B14" s="130" t="s">
        <v>204</v>
      </c>
      <c r="C14" s="130" t="s">
        <v>205</v>
      </c>
      <c r="D14" s="130" t="s">
        <v>154</v>
      </c>
      <c r="E14" s="8" t="s">
        <v>268</v>
      </c>
      <c r="F14" s="8" t="s">
        <v>308</v>
      </c>
      <c r="G14" s="8" t="s">
        <v>336</v>
      </c>
      <c r="H14" s="8" t="s">
        <v>366</v>
      </c>
      <c r="I14" s="8" t="s">
        <v>391</v>
      </c>
      <c r="Q14" s="8">
        <f t="shared" si="0"/>
        <v>194.9</v>
      </c>
    </row>
    <row r="15" spans="1:17" ht="12.75">
      <c r="A15" s="124">
        <v>111</v>
      </c>
      <c r="B15" s="127" t="s">
        <v>182</v>
      </c>
      <c r="C15" s="127" t="s">
        <v>171</v>
      </c>
      <c r="D15" s="129" t="s">
        <v>150</v>
      </c>
      <c r="E15" s="8" t="s">
        <v>269</v>
      </c>
      <c r="F15" s="8" t="s">
        <v>265</v>
      </c>
      <c r="G15" s="8" t="s">
        <v>323</v>
      </c>
      <c r="H15" s="8" t="s">
        <v>338</v>
      </c>
      <c r="I15" s="8" t="s">
        <v>374</v>
      </c>
      <c r="Q15" s="8">
        <f t="shared" si="0"/>
        <v>182.37</v>
      </c>
    </row>
    <row r="16" spans="1:17" ht="12.75">
      <c r="A16" s="124">
        <v>112</v>
      </c>
      <c r="B16" s="132" t="s">
        <v>163</v>
      </c>
      <c r="C16" s="133" t="s">
        <v>162</v>
      </c>
      <c r="D16" s="133" t="s">
        <v>150</v>
      </c>
      <c r="Q16" s="8">
        <f t="shared" si="0"/>
        <v>0</v>
      </c>
    </row>
    <row r="17" spans="1:17" ht="12.75">
      <c r="A17" s="124">
        <v>113</v>
      </c>
      <c r="B17" s="130" t="s">
        <v>196</v>
      </c>
      <c r="C17" s="130" t="s">
        <v>233</v>
      </c>
      <c r="D17" s="130" t="s">
        <v>150</v>
      </c>
      <c r="E17" s="8" t="s">
        <v>270</v>
      </c>
      <c r="F17" s="8" t="s">
        <v>309</v>
      </c>
      <c r="G17" s="8" t="s">
        <v>276</v>
      </c>
      <c r="H17" s="8" t="s">
        <v>276</v>
      </c>
      <c r="I17" s="8" t="s">
        <v>367</v>
      </c>
      <c r="Q17" s="8">
        <f t="shared" si="0"/>
        <v>183.61</v>
      </c>
    </row>
    <row r="18" spans="1:17" ht="12.75">
      <c r="A18" s="124">
        <v>114</v>
      </c>
      <c r="B18" s="128" t="s">
        <v>195</v>
      </c>
      <c r="C18" s="129" t="s">
        <v>197</v>
      </c>
      <c r="D18" s="129" t="s">
        <v>152</v>
      </c>
      <c r="Q18" s="8">
        <f t="shared" si="0"/>
        <v>0</v>
      </c>
    </row>
    <row r="19" spans="1:17" ht="12.75">
      <c r="A19" s="124">
        <v>115</v>
      </c>
      <c r="B19" s="128" t="s">
        <v>200</v>
      </c>
      <c r="C19" s="129" t="s">
        <v>201</v>
      </c>
      <c r="D19" s="129" t="s">
        <v>152</v>
      </c>
      <c r="Q19" s="8">
        <f t="shared" si="0"/>
        <v>0</v>
      </c>
    </row>
    <row r="20" spans="1:17" ht="12.75">
      <c r="A20" s="124">
        <v>116</v>
      </c>
      <c r="B20" s="130" t="s">
        <v>235</v>
      </c>
      <c r="C20" s="130" t="s">
        <v>236</v>
      </c>
      <c r="D20" s="130" t="s">
        <v>152</v>
      </c>
      <c r="Q20" s="8">
        <f t="shared" si="0"/>
        <v>0</v>
      </c>
    </row>
    <row r="21" spans="1:17" ht="12.75">
      <c r="A21" s="124">
        <v>117</v>
      </c>
      <c r="B21" s="130" t="s">
        <v>237</v>
      </c>
      <c r="C21" s="130" t="s">
        <v>238</v>
      </c>
      <c r="D21" s="130" t="s">
        <v>152</v>
      </c>
      <c r="Q21" s="8">
        <f t="shared" si="0"/>
        <v>0</v>
      </c>
    </row>
    <row r="22" spans="1:17" ht="12.75">
      <c r="A22" s="124">
        <v>118</v>
      </c>
      <c r="B22" s="128" t="s">
        <v>239</v>
      </c>
      <c r="C22" s="129" t="s">
        <v>128</v>
      </c>
      <c r="D22" s="129" t="s">
        <v>152</v>
      </c>
      <c r="Q22" s="8">
        <f t="shared" si="0"/>
        <v>0</v>
      </c>
    </row>
    <row r="23" spans="1:17" ht="12.75">
      <c r="A23" s="124">
        <v>119</v>
      </c>
      <c r="B23" s="128" t="s">
        <v>169</v>
      </c>
      <c r="C23" s="129" t="s">
        <v>132</v>
      </c>
      <c r="D23" s="129" t="s">
        <v>151</v>
      </c>
      <c r="Q23" s="8">
        <f t="shared" si="0"/>
        <v>0</v>
      </c>
    </row>
    <row r="24" spans="1:17" ht="12.75">
      <c r="A24" s="124">
        <v>120</v>
      </c>
      <c r="B24" s="130" t="s">
        <v>165</v>
      </c>
      <c r="C24" s="130" t="s">
        <v>166</v>
      </c>
      <c r="D24" s="130" t="s">
        <v>151</v>
      </c>
      <c r="Q24" s="8">
        <f t="shared" si="0"/>
        <v>0</v>
      </c>
    </row>
    <row r="25" spans="1:17" ht="12.75">
      <c r="A25" s="124">
        <v>121</v>
      </c>
      <c r="B25" s="132" t="s">
        <v>200</v>
      </c>
      <c r="C25" s="133" t="s">
        <v>240</v>
      </c>
      <c r="D25" s="133" t="s">
        <v>152</v>
      </c>
      <c r="Q25" s="8">
        <f t="shared" si="0"/>
        <v>0</v>
      </c>
    </row>
    <row r="26" spans="1:17" ht="12.75">
      <c r="A26" s="124">
        <v>122</v>
      </c>
      <c r="B26" s="130" t="s">
        <v>116</v>
      </c>
      <c r="C26" s="130" t="s">
        <v>137</v>
      </c>
      <c r="D26" s="130" t="s">
        <v>151</v>
      </c>
      <c r="Q26" s="8">
        <f>SUM(E26*$E$2+F26*$F$2+G26*$G$2+H26*$H$2+I26*$I$2+$J$2*J26+K26*$E$2+L26*$F$2+M26*$G$2+N26*$H$2+O26*$I$2+P26*$J$2)</f>
        <v>0</v>
      </c>
    </row>
    <row r="27" spans="1:17" ht="12.75">
      <c r="A27" s="124">
        <v>123</v>
      </c>
      <c r="B27" s="126" t="s">
        <v>160</v>
      </c>
      <c r="C27" s="126" t="s">
        <v>241</v>
      </c>
      <c r="D27" s="126" t="s">
        <v>152</v>
      </c>
      <c r="Q27" s="8">
        <f>SUM(E27*$E$2+F27*$F$2+G27*$G$2+H27*$H$2+I27*$I$2+$J$2*J27+K27*$E$2+L27*$F$2+M27*$G$2+N27*$H$2+O27*$I$2+P27*$J$2)</f>
        <v>0</v>
      </c>
    </row>
    <row r="28" spans="1:17" ht="12.75">
      <c r="A28" s="124">
        <v>124</v>
      </c>
      <c r="B28" s="130" t="s">
        <v>199</v>
      </c>
      <c r="C28" s="130" t="s">
        <v>178</v>
      </c>
      <c r="D28" s="130" t="s">
        <v>150</v>
      </c>
      <c r="E28" s="8" t="s">
        <v>271</v>
      </c>
      <c r="F28" s="8" t="s">
        <v>311</v>
      </c>
      <c r="G28" s="8" t="s">
        <v>288</v>
      </c>
      <c r="H28" s="8" t="s">
        <v>364</v>
      </c>
      <c r="I28" s="8" t="s">
        <v>325</v>
      </c>
      <c r="Q28" s="8">
        <f>SUM(E28*$E$2+F28*$F$2+G28*$G$2+H28*$H$2+I28*$I$2+$J$2*J28+K28*$E$2+L28*$F$2+M28*$G$2+N28*$H$2+O28*$I$2+P28*$J$2)</f>
        <v>183.66</v>
      </c>
    </row>
    <row r="29" spans="1:17" ht="12.75">
      <c r="A29" s="124">
        <v>125</v>
      </c>
      <c r="B29" s="128" t="s">
        <v>182</v>
      </c>
      <c r="C29" s="129" t="s">
        <v>189</v>
      </c>
      <c r="D29" s="129" t="s">
        <v>150</v>
      </c>
      <c r="E29" s="8" t="s">
        <v>272</v>
      </c>
      <c r="F29" s="8" t="s">
        <v>310</v>
      </c>
      <c r="G29" s="8" t="s">
        <v>279</v>
      </c>
      <c r="H29" s="8" t="s">
        <v>367</v>
      </c>
      <c r="I29" s="8" t="s">
        <v>381</v>
      </c>
      <c r="Q29" s="8">
        <f>SUM(E29*$E$2+F29*$F$2+G29*$G$2+H29*$H$2+I29*$I$2+$J$2*J29+K29*$E$2+L29*$F$2+M29*$G$2+N29*$H$2+O29*$I$2+P29*$J$2)</f>
        <v>182.26</v>
      </c>
    </row>
    <row r="30" spans="1:17" ht="12.75">
      <c r="A30" s="124">
        <v>126</v>
      </c>
      <c r="B30" s="128" t="s">
        <v>242</v>
      </c>
      <c r="C30" s="129" t="s">
        <v>243</v>
      </c>
      <c r="D30" s="129" t="s">
        <v>221</v>
      </c>
      <c r="E30" s="8" t="s">
        <v>274</v>
      </c>
      <c r="F30" s="8" t="s">
        <v>313</v>
      </c>
      <c r="G30" s="8" t="s">
        <v>338</v>
      </c>
      <c r="H30" s="8" t="s">
        <v>368</v>
      </c>
      <c r="I30" s="8" t="s">
        <v>374</v>
      </c>
      <c r="Q30" s="8">
        <f t="shared" si="0"/>
        <v>184.28</v>
      </c>
    </row>
    <row r="31" spans="1:17" ht="12.75">
      <c r="A31" s="124">
        <v>127</v>
      </c>
      <c r="B31" s="128" t="s">
        <v>259</v>
      </c>
      <c r="C31" s="129" t="s">
        <v>260</v>
      </c>
      <c r="D31" s="129" t="s">
        <v>150</v>
      </c>
      <c r="E31" s="8" t="s">
        <v>273</v>
      </c>
      <c r="F31" s="8" t="s">
        <v>312</v>
      </c>
      <c r="G31" s="8" t="s">
        <v>337</v>
      </c>
      <c r="H31" s="8" t="s">
        <v>369</v>
      </c>
      <c r="I31" s="8" t="s">
        <v>347</v>
      </c>
      <c r="Q31" s="8">
        <f>SUM(E31*$E$2+F31*$F$2+G31*$G$2+H31*$H$2+I31*$I$2+$J$2*J31+K31*$E$2+L31*$F$2+M31*$G$2+N31*$H$2+O31*$I$2+P31*$J$2)</f>
        <v>184.01</v>
      </c>
    </row>
    <row r="32" spans="1:17" ht="12.75">
      <c r="A32" s="124">
        <v>301</v>
      </c>
      <c r="B32" s="127" t="s">
        <v>115</v>
      </c>
      <c r="C32" s="127" t="s">
        <v>125</v>
      </c>
      <c r="D32" s="127" t="s">
        <v>150</v>
      </c>
      <c r="E32" s="8" t="s">
        <v>276</v>
      </c>
      <c r="F32" s="8" t="s">
        <v>315</v>
      </c>
      <c r="G32" s="8" t="s">
        <v>340</v>
      </c>
      <c r="H32" s="8" t="s">
        <v>371</v>
      </c>
      <c r="I32" s="8" t="s">
        <v>393</v>
      </c>
      <c r="Q32" s="8">
        <f t="shared" si="0"/>
        <v>178.18</v>
      </c>
    </row>
    <row r="33" spans="1:17" ht="12.75">
      <c r="A33" s="124">
        <v>302</v>
      </c>
      <c r="B33" s="131" t="s">
        <v>117</v>
      </c>
      <c r="C33" s="131" t="s">
        <v>138</v>
      </c>
      <c r="D33" s="131" t="s">
        <v>150</v>
      </c>
      <c r="Q33" s="8">
        <f t="shared" si="0"/>
        <v>0</v>
      </c>
    </row>
    <row r="34" spans="1:17" ht="12.75">
      <c r="A34" s="124">
        <v>303</v>
      </c>
      <c r="B34" s="127" t="s">
        <v>110</v>
      </c>
      <c r="C34" s="127" t="s">
        <v>126</v>
      </c>
      <c r="D34" s="127" t="s">
        <v>150</v>
      </c>
      <c r="E34" s="8" t="s">
        <v>275</v>
      </c>
      <c r="F34" s="8" t="s">
        <v>314</v>
      </c>
      <c r="G34" s="8" t="s">
        <v>339</v>
      </c>
      <c r="H34" s="8" t="s">
        <v>370</v>
      </c>
      <c r="I34" s="8" t="s">
        <v>392</v>
      </c>
      <c r="Q34" s="8">
        <f t="shared" si="0"/>
        <v>176.87</v>
      </c>
    </row>
    <row r="35" spans="1:17" ht="12.75">
      <c r="A35" s="124">
        <v>304</v>
      </c>
      <c r="B35" s="131" t="s">
        <v>208</v>
      </c>
      <c r="C35" s="131" t="s">
        <v>127</v>
      </c>
      <c r="D35" s="131" t="s">
        <v>150</v>
      </c>
      <c r="E35" s="8" t="s">
        <v>278</v>
      </c>
      <c r="F35" s="8" t="s">
        <v>316</v>
      </c>
      <c r="G35" s="8" t="s">
        <v>342</v>
      </c>
      <c r="H35" s="8" t="s">
        <v>373</v>
      </c>
      <c r="I35" s="8" t="s">
        <v>395</v>
      </c>
      <c r="Q35" s="8">
        <f t="shared" si="0"/>
        <v>177.23</v>
      </c>
    </row>
    <row r="36" spans="1:17" ht="12.75">
      <c r="A36" s="124">
        <v>305</v>
      </c>
      <c r="B36" s="126" t="s">
        <v>109</v>
      </c>
      <c r="C36" s="126" t="s">
        <v>136</v>
      </c>
      <c r="D36" s="126" t="s">
        <v>150</v>
      </c>
      <c r="Q36" s="8">
        <f t="shared" si="0"/>
        <v>0</v>
      </c>
    </row>
    <row r="37" spans="1:17" ht="12.75">
      <c r="A37" s="124">
        <v>306</v>
      </c>
      <c r="B37" s="132" t="s">
        <v>112</v>
      </c>
      <c r="C37" s="133" t="s">
        <v>130</v>
      </c>
      <c r="D37" s="133" t="s">
        <v>153</v>
      </c>
      <c r="Q37" s="8">
        <f t="shared" si="0"/>
        <v>0</v>
      </c>
    </row>
    <row r="38" spans="1:17" ht="12.75">
      <c r="A38" s="124">
        <v>307</v>
      </c>
      <c r="B38" s="131" t="s">
        <v>157</v>
      </c>
      <c r="C38" s="131" t="s">
        <v>158</v>
      </c>
      <c r="D38" s="131" t="s">
        <v>150</v>
      </c>
      <c r="E38" s="8" t="s">
        <v>277</v>
      </c>
      <c r="Q38" s="8">
        <f t="shared" si="0"/>
        <v>36.09</v>
      </c>
    </row>
    <row r="39" spans="1:17" ht="12.75">
      <c r="A39" s="124">
        <v>308</v>
      </c>
      <c r="B39" s="131" t="s">
        <v>190</v>
      </c>
      <c r="C39" s="131" t="s">
        <v>131</v>
      </c>
      <c r="D39" s="131" t="s">
        <v>154</v>
      </c>
      <c r="Q39" s="8">
        <f t="shared" si="0"/>
        <v>0</v>
      </c>
    </row>
    <row r="40" spans="1:17" ht="12.75">
      <c r="A40" s="124">
        <v>309</v>
      </c>
      <c r="B40" s="131" t="s">
        <v>112</v>
      </c>
      <c r="C40" s="131" t="s">
        <v>133</v>
      </c>
      <c r="D40" s="131" t="s">
        <v>153</v>
      </c>
      <c r="Q40" s="8">
        <f t="shared" si="0"/>
        <v>0</v>
      </c>
    </row>
    <row r="41" spans="1:17" ht="12.75">
      <c r="A41" s="124">
        <v>310</v>
      </c>
      <c r="B41" s="132" t="s">
        <v>114</v>
      </c>
      <c r="C41" s="125" t="s">
        <v>135</v>
      </c>
      <c r="D41" s="125" t="s">
        <v>151</v>
      </c>
      <c r="E41" s="8" t="s">
        <v>278</v>
      </c>
      <c r="F41" s="8" t="s">
        <v>290</v>
      </c>
      <c r="G41" s="8" t="s">
        <v>343</v>
      </c>
      <c r="H41" s="8" t="s">
        <v>317</v>
      </c>
      <c r="I41" s="8" t="s">
        <v>385</v>
      </c>
      <c r="Q41" s="8">
        <f t="shared" si="0"/>
        <v>179.33</v>
      </c>
    </row>
    <row r="42" spans="1:17" ht="12.75">
      <c r="A42" s="124">
        <v>311</v>
      </c>
      <c r="B42" s="131" t="s">
        <v>119</v>
      </c>
      <c r="C42" s="131" t="s">
        <v>143</v>
      </c>
      <c r="D42" s="131" t="s">
        <v>215</v>
      </c>
      <c r="Q42" s="8">
        <f t="shared" si="0"/>
        <v>0</v>
      </c>
    </row>
    <row r="43" spans="1:17" ht="12.75">
      <c r="A43" s="124">
        <v>312</v>
      </c>
      <c r="B43" s="131" t="s">
        <v>177</v>
      </c>
      <c r="C43" s="131" t="s">
        <v>131</v>
      </c>
      <c r="D43" s="131" t="s">
        <v>150</v>
      </c>
      <c r="E43" s="8" t="s">
        <v>279</v>
      </c>
      <c r="F43" s="8" t="s">
        <v>317</v>
      </c>
      <c r="G43" s="8" t="s">
        <v>341</v>
      </c>
      <c r="H43" s="8" t="s">
        <v>372</v>
      </c>
      <c r="I43" s="8" t="s">
        <v>394</v>
      </c>
      <c r="Q43" s="8">
        <f t="shared" si="0"/>
        <v>176.36</v>
      </c>
    </row>
    <row r="44" spans="1:17" ht="12.75">
      <c r="A44" s="124">
        <v>313</v>
      </c>
      <c r="B44" s="132" t="s">
        <v>157</v>
      </c>
      <c r="C44" s="133" t="s">
        <v>156</v>
      </c>
      <c r="D44" s="133" t="s">
        <v>150</v>
      </c>
      <c r="E44" s="8" t="s">
        <v>281</v>
      </c>
      <c r="F44" s="8" t="s">
        <v>297</v>
      </c>
      <c r="G44" s="8" t="s">
        <v>344</v>
      </c>
      <c r="H44" s="8" t="s">
        <v>375</v>
      </c>
      <c r="I44" s="8" t="s">
        <v>396</v>
      </c>
      <c r="Q44" s="8">
        <f t="shared" si="0"/>
        <v>177.96</v>
      </c>
    </row>
    <row r="45" spans="1:17" ht="12.75">
      <c r="A45" s="124">
        <v>314</v>
      </c>
      <c r="B45" s="134" t="s">
        <v>113</v>
      </c>
      <c r="C45" s="125" t="s">
        <v>134</v>
      </c>
      <c r="D45" s="125" t="s">
        <v>151</v>
      </c>
      <c r="Q45" s="8">
        <f t="shared" si="0"/>
        <v>0</v>
      </c>
    </row>
    <row r="46" spans="1:17" ht="12.75">
      <c r="A46" s="124">
        <v>315</v>
      </c>
      <c r="B46" s="132" t="s">
        <v>168</v>
      </c>
      <c r="C46" s="125" t="s">
        <v>167</v>
      </c>
      <c r="D46" s="125" t="s">
        <v>151</v>
      </c>
      <c r="E46" s="8" t="s">
        <v>280</v>
      </c>
      <c r="F46" s="8" t="s">
        <v>277</v>
      </c>
      <c r="G46" s="8" t="s">
        <v>342</v>
      </c>
      <c r="H46" s="8" t="s">
        <v>374</v>
      </c>
      <c r="I46" s="8" t="s">
        <v>354</v>
      </c>
      <c r="Q46" s="8">
        <f t="shared" si="0"/>
        <v>178.69</v>
      </c>
    </row>
    <row r="47" spans="1:17" ht="12.75">
      <c r="A47" s="124">
        <v>316</v>
      </c>
      <c r="B47" s="132" t="s">
        <v>209</v>
      </c>
      <c r="C47" s="133" t="s">
        <v>210</v>
      </c>
      <c r="D47" s="133" t="s">
        <v>154</v>
      </c>
      <c r="Q47" s="8">
        <f t="shared" si="0"/>
        <v>0</v>
      </c>
    </row>
    <row r="48" spans="1:17" ht="12.75">
      <c r="A48" s="124">
        <v>317</v>
      </c>
      <c r="B48" s="126" t="s">
        <v>213</v>
      </c>
      <c r="C48" s="126" t="s">
        <v>214</v>
      </c>
      <c r="D48" s="126" t="s">
        <v>151</v>
      </c>
      <c r="Q48" s="8">
        <f t="shared" si="0"/>
        <v>0</v>
      </c>
    </row>
    <row r="49" spans="1:17" ht="12.75">
      <c r="A49" s="124">
        <v>318</v>
      </c>
      <c r="B49" s="132" t="s">
        <v>193</v>
      </c>
      <c r="C49" s="125" t="s">
        <v>194</v>
      </c>
      <c r="D49" s="125" t="s">
        <v>151</v>
      </c>
      <c r="Q49" s="8">
        <f t="shared" si="0"/>
        <v>0</v>
      </c>
    </row>
    <row r="50" spans="1:17" ht="12.75">
      <c r="A50" s="124">
        <v>319</v>
      </c>
      <c r="B50" s="132" t="s">
        <v>211</v>
      </c>
      <c r="C50" s="125" t="s">
        <v>212</v>
      </c>
      <c r="D50" s="125" t="s">
        <v>152</v>
      </c>
      <c r="Q50" s="8">
        <f t="shared" si="0"/>
        <v>0</v>
      </c>
    </row>
    <row r="51" spans="1:17" ht="12.75">
      <c r="A51" s="124">
        <v>320</v>
      </c>
      <c r="B51" s="127" t="s">
        <v>200</v>
      </c>
      <c r="C51" s="127" t="s">
        <v>244</v>
      </c>
      <c r="D51" s="127" t="s">
        <v>152</v>
      </c>
      <c r="Q51" s="8">
        <f>SUM(E51*$E$2+F51*$F$2+G51*$G$2+H51*$H$2+I51*$I$2+$J$2*J51+K51*$E$2+L51*$F$2+M51*$G$2+N51*$H$2+O51*$I$2+P51*$J$2)</f>
        <v>0</v>
      </c>
    </row>
    <row r="52" spans="1:17" ht="12.75">
      <c r="A52" s="124">
        <v>321</v>
      </c>
      <c r="B52" s="132" t="s">
        <v>242</v>
      </c>
      <c r="C52" s="125" t="s">
        <v>245</v>
      </c>
      <c r="D52" s="125" t="s">
        <v>221</v>
      </c>
      <c r="E52" s="8" t="s">
        <v>282</v>
      </c>
      <c r="F52" s="8" t="s">
        <v>296</v>
      </c>
      <c r="G52" s="8" t="s">
        <v>275</v>
      </c>
      <c r="H52" s="8" t="s">
        <v>375</v>
      </c>
      <c r="I52" s="8" t="s">
        <v>397</v>
      </c>
      <c r="Q52" s="8">
        <f>SUM(E52*$E$2+F52*$F$2+G52*$G$2+H52*$H$2+I52*$I$2+$J$2*J52+K52*$E$2+L52*$F$2+M52*$G$2+N52*$H$2+O52*$I$2+P52*$J$2)</f>
        <v>181.84</v>
      </c>
    </row>
    <row r="53" spans="1:17" ht="12.75">
      <c r="A53" s="124">
        <v>322</v>
      </c>
      <c r="B53" s="132" t="s">
        <v>116</v>
      </c>
      <c r="C53" s="125" t="s">
        <v>137</v>
      </c>
      <c r="D53" s="125" t="s">
        <v>151</v>
      </c>
      <c r="E53" s="8" t="s">
        <v>283</v>
      </c>
      <c r="F53" s="8" t="s">
        <v>277</v>
      </c>
      <c r="G53" s="8" t="s">
        <v>343</v>
      </c>
      <c r="H53" s="8" t="s">
        <v>325</v>
      </c>
      <c r="I53" s="8" t="s">
        <v>350</v>
      </c>
      <c r="Q53" s="8">
        <f>SUM(E53*$E$2+F53*$F$2+G53*$G$2+H53*$H$2+I53*$I$2+$J$2*J53+K53*$E$2+L53*$F$2+M53*$G$2+N53*$H$2+O53*$I$2+P53*$J$2)</f>
        <v>179.91</v>
      </c>
    </row>
    <row r="54" spans="1:17" ht="12.75">
      <c r="A54" s="124">
        <v>501</v>
      </c>
      <c r="B54" s="131" t="s">
        <v>114</v>
      </c>
      <c r="C54" s="131" t="s">
        <v>146</v>
      </c>
      <c r="D54" s="131" t="s">
        <v>151</v>
      </c>
      <c r="E54" s="8" t="s">
        <v>285</v>
      </c>
      <c r="F54" s="8" t="s">
        <v>319</v>
      </c>
      <c r="G54" s="8" t="s">
        <v>346</v>
      </c>
      <c r="H54" s="8" t="s">
        <v>376</v>
      </c>
      <c r="I54" s="8" t="s">
        <v>399</v>
      </c>
      <c r="Q54" s="8">
        <f t="shared" si="0"/>
        <v>179.9</v>
      </c>
    </row>
    <row r="55" spans="1:17" ht="12.75">
      <c r="A55" s="124">
        <v>502</v>
      </c>
      <c r="B55" s="131" t="s">
        <v>172</v>
      </c>
      <c r="C55" s="131" t="s">
        <v>147</v>
      </c>
      <c r="D55" s="131" t="s">
        <v>246</v>
      </c>
      <c r="E55" s="8" t="s">
        <v>284</v>
      </c>
      <c r="F55" s="8" t="s">
        <v>318</v>
      </c>
      <c r="G55" s="8" t="s">
        <v>345</v>
      </c>
      <c r="H55" s="8" t="s">
        <v>377</v>
      </c>
      <c r="I55" s="8" t="s">
        <v>398</v>
      </c>
      <c r="Q55" s="8">
        <f t="shared" si="0"/>
        <v>179.61</v>
      </c>
    </row>
    <row r="56" spans="1:17" ht="12.75">
      <c r="A56" s="124">
        <v>503</v>
      </c>
      <c r="B56" s="131" t="s">
        <v>120</v>
      </c>
      <c r="C56" s="131" t="s">
        <v>144</v>
      </c>
      <c r="D56" s="131" t="s">
        <v>153</v>
      </c>
      <c r="Q56" s="8">
        <f t="shared" si="0"/>
        <v>0</v>
      </c>
    </row>
    <row r="57" spans="1:17" ht="12.75">
      <c r="A57" s="124">
        <v>504</v>
      </c>
      <c r="B57" s="131" t="s">
        <v>111</v>
      </c>
      <c r="C57" s="131" t="s">
        <v>129</v>
      </c>
      <c r="D57" s="131" t="s">
        <v>152</v>
      </c>
      <c r="E57" s="8" t="s">
        <v>286</v>
      </c>
      <c r="F57" s="8" t="s">
        <v>321</v>
      </c>
      <c r="G57" s="8" t="s">
        <v>347</v>
      </c>
      <c r="H57" s="8" t="s">
        <v>316</v>
      </c>
      <c r="I57" s="8" t="s">
        <v>352</v>
      </c>
      <c r="Q57" s="8">
        <f t="shared" si="0"/>
        <v>200.17</v>
      </c>
    </row>
    <row r="58" spans="1:17" ht="12.75">
      <c r="A58" s="124">
        <v>505</v>
      </c>
      <c r="B58" s="131" t="s">
        <v>170</v>
      </c>
      <c r="C58" s="131" t="s">
        <v>128</v>
      </c>
      <c r="D58" s="131" t="s">
        <v>215</v>
      </c>
      <c r="E58" s="8" t="s">
        <v>280</v>
      </c>
      <c r="F58" s="8" t="s">
        <v>320</v>
      </c>
      <c r="G58" s="8" t="s">
        <v>348</v>
      </c>
      <c r="H58" s="8" t="s">
        <v>378</v>
      </c>
      <c r="I58" s="8" t="s">
        <v>279</v>
      </c>
      <c r="Q58" s="8">
        <f t="shared" si="0"/>
        <v>180.09</v>
      </c>
    </row>
    <row r="59" spans="1:17" ht="12.75">
      <c r="A59" s="124">
        <v>506</v>
      </c>
      <c r="B59" s="131" t="s">
        <v>121</v>
      </c>
      <c r="C59" s="131" t="s">
        <v>140</v>
      </c>
      <c r="D59" s="131" t="s">
        <v>152</v>
      </c>
      <c r="E59" s="8" t="s">
        <v>280</v>
      </c>
      <c r="F59" s="8" t="s">
        <v>322</v>
      </c>
      <c r="G59" s="8" t="s">
        <v>349</v>
      </c>
      <c r="H59" s="8" t="s">
        <v>379</v>
      </c>
      <c r="I59" s="8" t="s">
        <v>400</v>
      </c>
      <c r="Q59" s="8">
        <f t="shared" si="0"/>
        <v>177.73</v>
      </c>
    </row>
    <row r="60" spans="1:17" ht="12.75">
      <c r="A60" s="124">
        <v>507</v>
      </c>
      <c r="B60" s="131" t="s">
        <v>113</v>
      </c>
      <c r="C60" s="131" t="s">
        <v>141</v>
      </c>
      <c r="D60" s="131" t="s">
        <v>151</v>
      </c>
      <c r="Q60" s="8">
        <f t="shared" si="0"/>
        <v>0</v>
      </c>
    </row>
    <row r="61" spans="1:17" ht="12.75">
      <c r="A61" s="124">
        <v>701</v>
      </c>
      <c r="B61" s="137" t="s">
        <v>184</v>
      </c>
      <c r="C61" s="137" t="s">
        <v>216</v>
      </c>
      <c r="D61" s="137" t="s">
        <v>154</v>
      </c>
      <c r="E61" s="8" t="s">
        <v>287</v>
      </c>
      <c r="F61" s="8" t="s">
        <v>293</v>
      </c>
      <c r="G61" s="8" t="s">
        <v>350</v>
      </c>
      <c r="H61" s="8" t="s">
        <v>349</v>
      </c>
      <c r="I61" s="8" t="s">
        <v>402</v>
      </c>
      <c r="Q61" s="8">
        <f t="shared" si="0"/>
        <v>178.77</v>
      </c>
    </row>
    <row r="62" spans="1:17" ht="12.75">
      <c r="A62" s="124">
        <v>702</v>
      </c>
      <c r="B62" s="131" t="s">
        <v>172</v>
      </c>
      <c r="C62" s="131" t="s">
        <v>185</v>
      </c>
      <c r="D62" s="131" t="s">
        <v>246</v>
      </c>
      <c r="E62" s="8" t="s">
        <v>288</v>
      </c>
      <c r="F62" s="8" t="s">
        <v>323</v>
      </c>
      <c r="G62" s="8" t="s">
        <v>351</v>
      </c>
      <c r="H62" s="8" t="s">
        <v>385</v>
      </c>
      <c r="I62" s="8" t="s">
        <v>401</v>
      </c>
      <c r="Q62" s="8">
        <f t="shared" si="0"/>
        <v>179.49</v>
      </c>
    </row>
    <row r="63" spans="1:17" ht="12.75">
      <c r="A63" s="124">
        <v>703</v>
      </c>
      <c r="B63" s="131" t="s">
        <v>118</v>
      </c>
      <c r="C63" s="131" t="s">
        <v>139</v>
      </c>
      <c r="D63" s="131" t="s">
        <v>215</v>
      </c>
      <c r="E63" s="8" t="s">
        <v>290</v>
      </c>
      <c r="F63" s="8" t="s">
        <v>324</v>
      </c>
      <c r="G63" s="8" t="s">
        <v>350</v>
      </c>
      <c r="H63" s="8" t="s">
        <v>349</v>
      </c>
      <c r="Q63" s="8">
        <f t="shared" si="0"/>
        <v>143.31</v>
      </c>
    </row>
    <row r="64" spans="1:17" ht="12.75">
      <c r="A64" s="124">
        <v>704</v>
      </c>
      <c r="B64" s="131" t="s">
        <v>113</v>
      </c>
      <c r="C64" s="131" t="s">
        <v>142</v>
      </c>
      <c r="D64" s="131" t="s">
        <v>151</v>
      </c>
      <c r="E64" s="8" t="s">
        <v>289</v>
      </c>
      <c r="F64" s="8" t="s">
        <v>280</v>
      </c>
      <c r="G64" s="8" t="s">
        <v>322</v>
      </c>
      <c r="H64" s="8" t="s">
        <v>380</v>
      </c>
      <c r="Q64" s="8">
        <f t="shared" si="0"/>
        <v>143.66</v>
      </c>
    </row>
    <row r="65" spans="1:17" ht="12.75">
      <c r="A65" s="124">
        <v>705</v>
      </c>
      <c r="B65" s="131" t="s">
        <v>176</v>
      </c>
      <c r="C65" s="131" t="s">
        <v>175</v>
      </c>
      <c r="D65" s="131" t="s">
        <v>152</v>
      </c>
      <c r="E65" s="8" t="s">
        <v>292</v>
      </c>
      <c r="F65" s="8" t="s">
        <v>326</v>
      </c>
      <c r="G65" s="8" t="s">
        <v>353</v>
      </c>
      <c r="H65" s="8" t="s">
        <v>381</v>
      </c>
      <c r="I65" s="8" t="s">
        <v>404</v>
      </c>
      <c r="Q65" s="8">
        <f t="shared" si="0"/>
        <v>179.07</v>
      </c>
    </row>
    <row r="66" spans="1:17" ht="12.75">
      <c r="A66" s="124">
        <v>706</v>
      </c>
      <c r="B66" s="131" t="s">
        <v>217</v>
      </c>
      <c r="C66" s="131" t="s">
        <v>218</v>
      </c>
      <c r="D66" s="131" t="s">
        <v>154</v>
      </c>
      <c r="E66" s="8" t="s">
        <v>291</v>
      </c>
      <c r="F66" s="8" t="s">
        <v>325</v>
      </c>
      <c r="G66" s="8" t="s">
        <v>352</v>
      </c>
      <c r="H66" s="8" t="s">
        <v>339</v>
      </c>
      <c r="I66" s="8" t="s">
        <v>403</v>
      </c>
      <c r="Q66" s="8">
        <f t="shared" si="0"/>
        <v>176.82</v>
      </c>
    </row>
    <row r="67" spans="1:17" ht="12.75">
      <c r="A67" s="124">
        <v>707</v>
      </c>
      <c r="B67" s="131" t="s">
        <v>110</v>
      </c>
      <c r="C67" s="131" t="s">
        <v>174</v>
      </c>
      <c r="D67" s="131" t="s">
        <v>150</v>
      </c>
      <c r="Q67" s="8">
        <f t="shared" si="0"/>
        <v>0</v>
      </c>
    </row>
    <row r="68" spans="1:17" ht="12.75">
      <c r="A68" s="124">
        <v>708</v>
      </c>
      <c r="B68" s="131" t="s">
        <v>123</v>
      </c>
      <c r="C68" s="131" t="s">
        <v>145</v>
      </c>
      <c r="D68" s="131" t="s">
        <v>150</v>
      </c>
      <c r="Q68" s="8">
        <f t="shared" si="0"/>
        <v>0</v>
      </c>
    </row>
    <row r="69" spans="1:17" ht="12.75">
      <c r="A69" s="124">
        <v>709</v>
      </c>
      <c r="B69" s="131" t="s">
        <v>179</v>
      </c>
      <c r="C69" s="131" t="s">
        <v>178</v>
      </c>
      <c r="D69" s="131" t="s">
        <v>150</v>
      </c>
      <c r="E69" s="8" t="s">
        <v>294</v>
      </c>
      <c r="F69" s="8" t="s">
        <v>279</v>
      </c>
      <c r="G69" s="8" t="s">
        <v>343</v>
      </c>
      <c r="H69" s="8" t="s">
        <v>382</v>
      </c>
      <c r="I69" s="8" t="s">
        <v>393</v>
      </c>
      <c r="Q69" s="8">
        <f t="shared" si="0"/>
        <v>178.06</v>
      </c>
    </row>
    <row r="70" spans="1:17" ht="12.75">
      <c r="A70" s="124">
        <v>710</v>
      </c>
      <c r="B70" s="131" t="s">
        <v>114</v>
      </c>
      <c r="C70" s="131" t="s">
        <v>220</v>
      </c>
      <c r="D70" s="131" t="s">
        <v>151</v>
      </c>
      <c r="Q70" s="8">
        <f t="shared" si="0"/>
        <v>0</v>
      </c>
    </row>
    <row r="71" spans="1:17" ht="12.75">
      <c r="A71" s="124">
        <v>711</v>
      </c>
      <c r="B71" s="135" t="s">
        <v>247</v>
      </c>
      <c r="C71" s="136" t="s">
        <v>248</v>
      </c>
      <c r="D71" s="136" t="s">
        <v>154</v>
      </c>
      <c r="Q71" s="8">
        <f t="shared" si="0"/>
        <v>0</v>
      </c>
    </row>
    <row r="72" spans="1:17" ht="12.75">
      <c r="A72" s="124">
        <v>712</v>
      </c>
      <c r="B72" s="131" t="s">
        <v>219</v>
      </c>
      <c r="C72" s="131" t="s">
        <v>142</v>
      </c>
      <c r="D72" s="131" t="s">
        <v>152</v>
      </c>
      <c r="E72" s="8" t="s">
        <v>293</v>
      </c>
      <c r="F72" s="8" t="s">
        <v>290</v>
      </c>
      <c r="G72" s="8" t="s">
        <v>314</v>
      </c>
      <c r="H72" s="8" t="s">
        <v>383</v>
      </c>
      <c r="I72" s="8" t="s">
        <v>405</v>
      </c>
      <c r="Q72" s="8">
        <f t="shared" si="0"/>
        <v>178.81</v>
      </c>
    </row>
    <row r="73" spans="1:17" ht="12.75">
      <c r="A73" s="124">
        <v>713</v>
      </c>
      <c r="B73" s="131" t="s">
        <v>173</v>
      </c>
      <c r="C73" s="131" t="s">
        <v>141</v>
      </c>
      <c r="D73" s="131" t="s">
        <v>150</v>
      </c>
      <c r="E73" s="8" t="s">
        <v>295</v>
      </c>
      <c r="F73" s="8" t="s">
        <v>327</v>
      </c>
      <c r="G73" s="8" t="s">
        <v>344</v>
      </c>
      <c r="H73" s="8" t="s">
        <v>354</v>
      </c>
      <c r="I73" s="8" t="s">
        <v>406</v>
      </c>
      <c r="Q73" s="8">
        <f t="shared" si="0"/>
        <v>178.2</v>
      </c>
    </row>
    <row r="74" spans="1:17" ht="12.75">
      <c r="A74" s="124">
        <v>714</v>
      </c>
      <c r="B74" s="131" t="s">
        <v>124</v>
      </c>
      <c r="C74" s="131" t="s">
        <v>148</v>
      </c>
      <c r="D74" s="131" t="s">
        <v>153</v>
      </c>
      <c r="Q74" s="8">
        <f t="shared" si="0"/>
        <v>0</v>
      </c>
    </row>
    <row r="75" spans="1:17" ht="12.75">
      <c r="A75" s="124">
        <v>715</v>
      </c>
      <c r="B75" s="126" t="s">
        <v>123</v>
      </c>
      <c r="C75" s="126" t="s">
        <v>149</v>
      </c>
      <c r="D75" s="136" t="s">
        <v>150</v>
      </c>
      <c r="Q75" s="8">
        <f t="shared" si="0"/>
        <v>0</v>
      </c>
    </row>
    <row r="76" spans="1:17" ht="12.75">
      <c r="A76" s="124">
        <v>716</v>
      </c>
      <c r="B76" s="126" t="s">
        <v>249</v>
      </c>
      <c r="C76" s="126" t="s">
        <v>240</v>
      </c>
      <c r="D76" s="126" t="s">
        <v>151</v>
      </c>
      <c r="Q76" s="8">
        <f t="shared" si="0"/>
        <v>0</v>
      </c>
    </row>
    <row r="77" spans="1:17" ht="12.75">
      <c r="A77" s="124">
        <v>717</v>
      </c>
      <c r="B77" s="131" t="s">
        <v>122</v>
      </c>
      <c r="C77" s="131" t="s">
        <v>147</v>
      </c>
      <c r="D77" s="131" t="s">
        <v>153</v>
      </c>
      <c r="Q77" s="8">
        <f aca="true" t="shared" si="1" ref="Q77:Q139">SUM(E77*$E$2+F77*$F$2+G77*$G$2+H77*$H$2+I77*$I$2+$J$2*J77+K77*$E$2+L77*$F$2+M77*$G$2+N77*$H$2+O77*$I$2+P77*$J$2)</f>
        <v>0</v>
      </c>
    </row>
    <row r="78" spans="1:17" ht="12.75">
      <c r="A78" s="124">
        <v>718</v>
      </c>
      <c r="B78" s="131" t="s">
        <v>114</v>
      </c>
      <c r="C78" s="131" t="s">
        <v>222</v>
      </c>
      <c r="D78" s="131" t="s">
        <v>151</v>
      </c>
      <c r="Q78" s="8">
        <f t="shared" si="1"/>
        <v>0</v>
      </c>
    </row>
    <row r="79" spans="1:17" ht="12.75">
      <c r="A79" s="124">
        <v>719</v>
      </c>
      <c r="B79" s="131" t="s">
        <v>119</v>
      </c>
      <c r="C79" s="131" t="s">
        <v>143</v>
      </c>
      <c r="D79" s="131" t="s">
        <v>215</v>
      </c>
      <c r="E79" s="8" t="s">
        <v>296</v>
      </c>
      <c r="F79" s="8" t="s">
        <v>318</v>
      </c>
      <c r="G79" s="8" t="s">
        <v>315</v>
      </c>
      <c r="H79" s="8" t="s">
        <v>345</v>
      </c>
      <c r="I79" s="8" t="s">
        <v>343</v>
      </c>
      <c r="Q79" s="8">
        <f t="shared" si="1"/>
        <v>179.78</v>
      </c>
    </row>
    <row r="80" spans="1:17" ht="12.75">
      <c r="A80" s="124">
        <v>720</v>
      </c>
      <c r="B80" s="131" t="s">
        <v>250</v>
      </c>
      <c r="C80" s="131" t="s">
        <v>251</v>
      </c>
      <c r="D80" s="131" t="s">
        <v>151</v>
      </c>
      <c r="E80" s="8" t="s">
        <v>297</v>
      </c>
      <c r="F80" s="8" t="s">
        <v>325</v>
      </c>
      <c r="G80" s="8" t="s">
        <v>354</v>
      </c>
      <c r="H80" s="8" t="s">
        <v>384</v>
      </c>
      <c r="I80" s="8" t="s">
        <v>407</v>
      </c>
      <c r="Q80" s="8">
        <f t="shared" si="1"/>
        <v>177.14</v>
      </c>
    </row>
    <row r="81" spans="1:17" ht="12.75">
      <c r="A81" s="124">
        <v>901</v>
      </c>
      <c r="B81" s="134" t="s">
        <v>172</v>
      </c>
      <c r="C81" s="125" t="s">
        <v>186</v>
      </c>
      <c r="D81" s="125" t="s">
        <v>246</v>
      </c>
      <c r="E81" s="8" t="s">
        <v>299</v>
      </c>
      <c r="F81" s="8" t="s">
        <v>329</v>
      </c>
      <c r="G81" s="8" t="s">
        <v>356</v>
      </c>
      <c r="H81" s="8" t="s">
        <v>386</v>
      </c>
      <c r="I81" s="8" t="s">
        <v>407</v>
      </c>
      <c r="Q81" s="8">
        <f t="shared" si="1"/>
        <v>166.74</v>
      </c>
    </row>
    <row r="82" spans="1:17" ht="12.75">
      <c r="A82" s="124">
        <v>902</v>
      </c>
      <c r="B82" s="131" t="s">
        <v>199</v>
      </c>
      <c r="C82" s="131" t="s">
        <v>178</v>
      </c>
      <c r="D82" s="131" t="s">
        <v>150</v>
      </c>
      <c r="Q82" s="8">
        <f t="shared" si="1"/>
        <v>0</v>
      </c>
    </row>
    <row r="83" spans="1:17" ht="12.75">
      <c r="A83" s="124">
        <v>903</v>
      </c>
      <c r="B83" s="137" t="s">
        <v>187</v>
      </c>
      <c r="C83" s="137" t="s">
        <v>148</v>
      </c>
      <c r="D83" s="137" t="s">
        <v>155</v>
      </c>
      <c r="Q83" s="8">
        <f t="shared" si="1"/>
        <v>0</v>
      </c>
    </row>
    <row r="84" spans="1:17" ht="12.75">
      <c r="A84" s="124">
        <v>904</v>
      </c>
      <c r="B84" s="134" t="s">
        <v>192</v>
      </c>
      <c r="C84" s="125" t="s">
        <v>191</v>
      </c>
      <c r="D84" s="125" t="s">
        <v>155</v>
      </c>
      <c r="Q84" s="8">
        <f t="shared" si="1"/>
        <v>0</v>
      </c>
    </row>
    <row r="85" spans="1:17" ht="12.75">
      <c r="A85" s="124">
        <v>905</v>
      </c>
      <c r="B85" s="131" t="s">
        <v>114</v>
      </c>
      <c r="C85" s="131" t="s">
        <v>188</v>
      </c>
      <c r="D85" s="131" t="s">
        <v>151</v>
      </c>
      <c r="E85" s="8" t="s">
        <v>300</v>
      </c>
      <c r="F85" s="8" t="s">
        <v>330</v>
      </c>
      <c r="G85" s="8" t="s">
        <v>357</v>
      </c>
      <c r="H85" s="8" t="s">
        <v>387</v>
      </c>
      <c r="I85" s="8" t="s">
        <v>408</v>
      </c>
      <c r="Q85" s="8">
        <f t="shared" si="1"/>
        <v>190.24</v>
      </c>
    </row>
    <row r="86" spans="1:17" ht="12.75">
      <c r="A86" s="124">
        <v>906</v>
      </c>
      <c r="B86" s="134" t="s">
        <v>193</v>
      </c>
      <c r="C86" s="125" t="s">
        <v>231</v>
      </c>
      <c r="D86" s="131" t="s">
        <v>151</v>
      </c>
      <c r="Q86" s="8">
        <f t="shared" si="1"/>
        <v>0</v>
      </c>
    </row>
    <row r="87" spans="1:17" ht="12.75">
      <c r="A87" s="124">
        <v>907</v>
      </c>
      <c r="B87" s="131" t="s">
        <v>193</v>
      </c>
      <c r="C87" s="131" t="s">
        <v>230</v>
      </c>
      <c r="D87" s="131" t="s">
        <v>151</v>
      </c>
      <c r="E87" s="8" t="s">
        <v>301</v>
      </c>
      <c r="F87" s="8" t="s">
        <v>331</v>
      </c>
      <c r="G87" s="8" t="s">
        <v>358</v>
      </c>
      <c r="H87" s="8" t="s">
        <v>388</v>
      </c>
      <c r="I87" s="8" t="s">
        <v>411</v>
      </c>
      <c r="Q87" s="8">
        <f t="shared" si="1"/>
        <v>191.23</v>
      </c>
    </row>
    <row r="88" spans="1:17" ht="12.75">
      <c r="A88" s="124">
        <v>908</v>
      </c>
      <c r="B88" s="131" t="s">
        <v>227</v>
      </c>
      <c r="C88" s="131" t="s">
        <v>228</v>
      </c>
      <c r="D88" s="131" t="s">
        <v>215</v>
      </c>
      <c r="Q88" s="8">
        <f t="shared" si="1"/>
        <v>0</v>
      </c>
    </row>
    <row r="89" spans="1:17" ht="12.75">
      <c r="A89" s="124">
        <v>909</v>
      </c>
      <c r="B89" s="131" t="s">
        <v>227</v>
      </c>
      <c r="C89" s="131" t="s">
        <v>229</v>
      </c>
      <c r="D89" s="131" t="s">
        <v>215</v>
      </c>
      <c r="Q89" s="8">
        <f t="shared" si="1"/>
        <v>0</v>
      </c>
    </row>
    <row r="90" spans="1:17" ht="12.75">
      <c r="A90" s="124">
        <v>910</v>
      </c>
      <c r="B90" s="131" t="s">
        <v>224</v>
      </c>
      <c r="C90" s="131" t="s">
        <v>225</v>
      </c>
      <c r="D90" s="131" t="s">
        <v>152</v>
      </c>
      <c r="Q90" s="8">
        <f t="shared" si="1"/>
        <v>0</v>
      </c>
    </row>
    <row r="91" spans="1:17" ht="12.75">
      <c r="A91" s="124">
        <v>911</v>
      </c>
      <c r="B91" s="134" t="s">
        <v>224</v>
      </c>
      <c r="C91" s="125" t="s">
        <v>226</v>
      </c>
      <c r="D91" s="131" t="s">
        <v>152</v>
      </c>
      <c r="Q91" s="8">
        <f t="shared" si="1"/>
        <v>0</v>
      </c>
    </row>
    <row r="92" spans="1:17" ht="12.75">
      <c r="A92" s="124">
        <v>912</v>
      </c>
      <c r="B92" s="128" t="s">
        <v>113</v>
      </c>
      <c r="C92" s="129" t="s">
        <v>141</v>
      </c>
      <c r="D92" s="127" t="s">
        <v>151</v>
      </c>
      <c r="Q92" s="8">
        <f t="shared" si="1"/>
        <v>0</v>
      </c>
    </row>
    <row r="93" spans="1:17" ht="12.75">
      <c r="A93" s="124">
        <v>913</v>
      </c>
      <c r="B93" s="134" t="s">
        <v>227</v>
      </c>
      <c r="C93" s="125" t="s">
        <v>252</v>
      </c>
      <c r="D93" s="131" t="s">
        <v>215</v>
      </c>
      <c r="Q93" s="8">
        <f t="shared" si="1"/>
        <v>0</v>
      </c>
    </row>
    <row r="94" spans="1:17" ht="12.75">
      <c r="A94" s="124">
        <v>914</v>
      </c>
      <c r="B94" s="135" t="s">
        <v>253</v>
      </c>
      <c r="C94" s="136" t="s">
        <v>254</v>
      </c>
      <c r="D94" s="136"/>
      <c r="Q94" s="8">
        <f t="shared" si="1"/>
        <v>0</v>
      </c>
    </row>
    <row r="95" spans="1:17" ht="12.75">
      <c r="A95" s="124">
        <v>915</v>
      </c>
      <c r="B95" s="131" t="s">
        <v>165</v>
      </c>
      <c r="C95" s="131" t="s">
        <v>164</v>
      </c>
      <c r="D95" s="131" t="s">
        <v>151</v>
      </c>
      <c r="Q95" s="8">
        <f t="shared" si="1"/>
        <v>0</v>
      </c>
    </row>
    <row r="96" spans="1:17" ht="12.75">
      <c r="A96" s="124">
        <v>916</v>
      </c>
      <c r="B96" s="135" t="s">
        <v>193</v>
      </c>
      <c r="C96" s="136" t="s">
        <v>194</v>
      </c>
      <c r="D96" s="126" t="s">
        <v>151</v>
      </c>
      <c r="Q96" s="8">
        <f t="shared" si="1"/>
        <v>0</v>
      </c>
    </row>
    <row r="97" spans="1:17" ht="12.75">
      <c r="A97" s="124">
        <v>917</v>
      </c>
      <c r="B97" s="134" t="s">
        <v>227</v>
      </c>
      <c r="C97" s="125" t="s">
        <v>255</v>
      </c>
      <c r="D97" s="131" t="s">
        <v>215</v>
      </c>
      <c r="Q97" s="8">
        <f t="shared" si="1"/>
        <v>0</v>
      </c>
    </row>
    <row r="98" spans="1:17" ht="12.75">
      <c r="A98" s="124">
        <v>918</v>
      </c>
      <c r="B98" s="126" t="s">
        <v>256</v>
      </c>
      <c r="C98" s="126" t="s">
        <v>223</v>
      </c>
      <c r="D98" s="126"/>
      <c r="Q98" s="8">
        <f t="shared" si="1"/>
        <v>0</v>
      </c>
    </row>
    <row r="99" spans="1:17" ht="12.75">
      <c r="A99" s="124">
        <v>919</v>
      </c>
      <c r="B99" s="134" t="s">
        <v>111</v>
      </c>
      <c r="C99" s="125" t="s">
        <v>232</v>
      </c>
      <c r="D99" s="131" t="s">
        <v>152</v>
      </c>
      <c r="E99" s="8" t="s">
        <v>302</v>
      </c>
      <c r="F99" s="8" t="s">
        <v>332</v>
      </c>
      <c r="G99" s="8" t="s">
        <v>359</v>
      </c>
      <c r="H99" s="8" t="s">
        <v>389</v>
      </c>
      <c r="I99" s="8" t="s">
        <v>412</v>
      </c>
      <c r="Q99" s="8">
        <f t="shared" si="1"/>
        <v>209.74</v>
      </c>
    </row>
    <row r="100" spans="1:17" ht="12.75">
      <c r="A100" s="124">
        <v>920</v>
      </c>
      <c r="B100" s="135" t="s">
        <v>257</v>
      </c>
      <c r="C100" s="136" t="s">
        <v>258</v>
      </c>
      <c r="D100" s="136"/>
      <c r="Q100" s="8">
        <f t="shared" si="1"/>
        <v>0</v>
      </c>
    </row>
    <row r="101" spans="1:17" ht="12.75">
      <c r="A101" s="124">
        <v>921</v>
      </c>
      <c r="B101" s="134" t="s">
        <v>120</v>
      </c>
      <c r="C101" s="125" t="s">
        <v>144</v>
      </c>
      <c r="D101" s="131" t="s">
        <v>153</v>
      </c>
      <c r="Q101" s="8">
        <f t="shared" si="1"/>
        <v>0</v>
      </c>
    </row>
    <row r="102" spans="1:17" ht="12.75">
      <c r="A102" s="6">
        <v>999</v>
      </c>
      <c r="E102" s="8" t="s">
        <v>298</v>
      </c>
      <c r="F102" s="8" t="s">
        <v>328</v>
      </c>
      <c r="G102" s="8" t="s">
        <v>355</v>
      </c>
      <c r="H102" s="8" t="s">
        <v>288</v>
      </c>
      <c r="I102" s="8" t="s">
        <v>364</v>
      </c>
      <c r="Q102" s="8">
        <f t="shared" si="1"/>
        <v>188.84</v>
      </c>
    </row>
    <row r="103" ht="12.75">
      <c r="Q103" s="8">
        <f t="shared" si="1"/>
        <v>0</v>
      </c>
    </row>
    <row r="104" ht="12.75">
      <c r="Q104" s="8">
        <f t="shared" si="1"/>
        <v>0</v>
      </c>
    </row>
    <row r="105" ht="12.75">
      <c r="Q105" s="8">
        <f t="shared" si="1"/>
        <v>0</v>
      </c>
    </row>
    <row r="106" ht="12.75">
      <c r="Q106" s="8">
        <f t="shared" si="1"/>
        <v>0</v>
      </c>
    </row>
    <row r="107" ht="12.75">
      <c r="Q107" s="8">
        <f t="shared" si="1"/>
        <v>0</v>
      </c>
    </row>
    <row r="108" ht="12.75">
      <c r="Q108" s="8">
        <f t="shared" si="1"/>
        <v>0</v>
      </c>
    </row>
    <row r="109" ht="12.75">
      <c r="Q109" s="8">
        <f t="shared" si="1"/>
        <v>0</v>
      </c>
    </row>
    <row r="110" ht="12.75">
      <c r="Q110" s="8">
        <f t="shared" si="1"/>
        <v>0</v>
      </c>
    </row>
    <row r="111" ht="12.75">
      <c r="Q111" s="8">
        <f t="shared" si="1"/>
        <v>0</v>
      </c>
    </row>
    <row r="112" ht="12.75">
      <c r="Q112" s="8">
        <f t="shared" si="1"/>
        <v>0</v>
      </c>
    </row>
    <row r="113" ht="12.75">
      <c r="Q113" s="8">
        <f t="shared" si="1"/>
        <v>0</v>
      </c>
    </row>
    <row r="114" ht="12.75">
      <c r="Q114" s="8">
        <f t="shared" si="1"/>
        <v>0</v>
      </c>
    </row>
    <row r="115" ht="12.75">
      <c r="Q115" s="8">
        <f t="shared" si="1"/>
        <v>0</v>
      </c>
    </row>
    <row r="116" ht="12.75">
      <c r="Q116" s="8">
        <f t="shared" si="1"/>
        <v>0</v>
      </c>
    </row>
    <row r="117" ht="12.75">
      <c r="Q117" s="8">
        <f t="shared" si="1"/>
        <v>0</v>
      </c>
    </row>
    <row r="118" ht="12.75">
      <c r="Q118" s="8">
        <f t="shared" si="1"/>
        <v>0</v>
      </c>
    </row>
    <row r="119" ht="12.75">
      <c r="Q119" s="8">
        <f t="shared" si="1"/>
        <v>0</v>
      </c>
    </row>
    <row r="120" ht="12.75">
      <c r="Q120" s="8">
        <f t="shared" si="1"/>
        <v>0</v>
      </c>
    </row>
    <row r="121" ht="12.75">
      <c r="Q121" s="8">
        <f t="shared" si="1"/>
        <v>0</v>
      </c>
    </row>
    <row r="122" ht="12.75">
      <c r="Q122" s="8">
        <f t="shared" si="1"/>
        <v>0</v>
      </c>
    </row>
    <row r="123" ht="12.75">
      <c r="Q123" s="8">
        <f t="shared" si="1"/>
        <v>0</v>
      </c>
    </row>
    <row r="124" ht="12.75">
      <c r="Q124" s="8">
        <f t="shared" si="1"/>
        <v>0</v>
      </c>
    </row>
    <row r="125" ht="12.75">
      <c r="Q125" s="8">
        <f t="shared" si="1"/>
        <v>0</v>
      </c>
    </row>
    <row r="126" ht="12.75">
      <c r="Q126" s="8">
        <f t="shared" si="1"/>
        <v>0</v>
      </c>
    </row>
    <row r="127" ht="12.75">
      <c r="Q127" s="8">
        <f t="shared" si="1"/>
        <v>0</v>
      </c>
    </row>
    <row r="128" ht="12.75">
      <c r="Q128" s="8">
        <f t="shared" si="1"/>
        <v>0</v>
      </c>
    </row>
    <row r="129" ht="12.75">
      <c r="Q129" s="8">
        <f t="shared" si="1"/>
        <v>0</v>
      </c>
    </row>
    <row r="130" ht="12.75">
      <c r="Q130" s="8">
        <f t="shared" si="1"/>
        <v>0</v>
      </c>
    </row>
    <row r="131" ht="12.75">
      <c r="Q131" s="8">
        <f t="shared" si="1"/>
        <v>0</v>
      </c>
    </row>
    <row r="132" ht="12.75">
      <c r="Q132" s="8">
        <f t="shared" si="1"/>
        <v>0</v>
      </c>
    </row>
    <row r="133" ht="12.75">
      <c r="Q133" s="8">
        <f t="shared" si="1"/>
        <v>0</v>
      </c>
    </row>
    <row r="134" ht="12.75">
      <c r="Q134" s="8">
        <f t="shared" si="1"/>
        <v>0</v>
      </c>
    </row>
    <row r="135" ht="12.75">
      <c r="Q135" s="8">
        <f t="shared" si="1"/>
        <v>0</v>
      </c>
    </row>
    <row r="136" ht="12.75">
      <c r="Q136" s="8">
        <f t="shared" si="1"/>
        <v>0</v>
      </c>
    </row>
    <row r="137" ht="12.75">
      <c r="Q137" s="8">
        <f t="shared" si="1"/>
        <v>0</v>
      </c>
    </row>
    <row r="138" ht="12.75">
      <c r="Q138" s="8">
        <f t="shared" si="1"/>
        <v>0</v>
      </c>
    </row>
    <row r="139" ht="12.75">
      <c r="Q139" s="8">
        <f t="shared" si="1"/>
        <v>0</v>
      </c>
    </row>
    <row r="140" ht="12.75">
      <c r="Q140" s="8">
        <f aca="true" t="shared" si="2" ref="Q140:Q203">SUM(E140*$E$2+F140*$F$2+G140*$G$2+H140*$H$2+I140*$I$2+$J$2*J140+K140*$E$2+L140*$F$2+M140*$G$2+N140*$H$2+O140*$I$2+P140*$J$2)</f>
        <v>0</v>
      </c>
    </row>
    <row r="141" ht="12.75">
      <c r="Q141" s="8">
        <f t="shared" si="2"/>
        <v>0</v>
      </c>
    </row>
    <row r="142" ht="12.75">
      <c r="Q142" s="8">
        <f t="shared" si="2"/>
        <v>0</v>
      </c>
    </row>
    <row r="143" ht="12.75">
      <c r="Q143" s="8">
        <f t="shared" si="2"/>
        <v>0</v>
      </c>
    </row>
    <row r="144" ht="12.75">
      <c r="Q144" s="8">
        <f t="shared" si="2"/>
        <v>0</v>
      </c>
    </row>
    <row r="145" ht="12.75">
      <c r="Q145" s="8">
        <f t="shared" si="2"/>
        <v>0</v>
      </c>
    </row>
    <row r="146" ht="12.75">
      <c r="Q146" s="8">
        <f t="shared" si="2"/>
        <v>0</v>
      </c>
    </row>
    <row r="147" ht="12.75">
      <c r="Q147" s="8">
        <f t="shared" si="2"/>
        <v>0</v>
      </c>
    </row>
    <row r="148" ht="12.75">
      <c r="Q148" s="8">
        <f t="shared" si="2"/>
        <v>0</v>
      </c>
    </row>
    <row r="149" ht="12.75">
      <c r="Q149" s="8">
        <f t="shared" si="2"/>
        <v>0</v>
      </c>
    </row>
    <row r="150" ht="12.75">
      <c r="Q150" s="8">
        <f t="shared" si="2"/>
        <v>0</v>
      </c>
    </row>
    <row r="151" ht="12.75">
      <c r="Q151" s="8">
        <f t="shared" si="2"/>
        <v>0</v>
      </c>
    </row>
    <row r="152" ht="12.75">
      <c r="Q152" s="8">
        <f t="shared" si="2"/>
        <v>0</v>
      </c>
    </row>
    <row r="153" ht="12.75">
      <c r="Q153" s="8">
        <f t="shared" si="2"/>
        <v>0</v>
      </c>
    </row>
    <row r="154" ht="12.75">
      <c r="Q154" s="8">
        <f t="shared" si="2"/>
        <v>0</v>
      </c>
    </row>
    <row r="155" ht="12.75">
      <c r="Q155" s="8">
        <f t="shared" si="2"/>
        <v>0</v>
      </c>
    </row>
    <row r="156" ht="12.75">
      <c r="Q156" s="8">
        <f t="shared" si="2"/>
        <v>0</v>
      </c>
    </row>
    <row r="157" ht="12.75">
      <c r="Q157" s="8">
        <f t="shared" si="2"/>
        <v>0</v>
      </c>
    </row>
    <row r="158" ht="12.75">
      <c r="Q158" s="8">
        <f t="shared" si="2"/>
        <v>0</v>
      </c>
    </row>
    <row r="159" ht="12.75">
      <c r="Q159" s="8">
        <f t="shared" si="2"/>
        <v>0</v>
      </c>
    </row>
    <row r="160" ht="12.75">
      <c r="Q160" s="8">
        <f t="shared" si="2"/>
        <v>0</v>
      </c>
    </row>
    <row r="161" ht="12.75">
      <c r="Q161" s="8">
        <f t="shared" si="2"/>
        <v>0</v>
      </c>
    </row>
    <row r="162" ht="12.75">
      <c r="Q162" s="8">
        <f t="shared" si="2"/>
        <v>0</v>
      </c>
    </row>
    <row r="163" ht="12.75">
      <c r="Q163" s="8">
        <f t="shared" si="2"/>
        <v>0</v>
      </c>
    </row>
    <row r="164" ht="12.75">
      <c r="Q164" s="8">
        <f t="shared" si="2"/>
        <v>0</v>
      </c>
    </row>
    <row r="165" ht="12.75">
      <c r="Q165" s="8">
        <f t="shared" si="2"/>
        <v>0</v>
      </c>
    </row>
    <row r="166" ht="12.75">
      <c r="Q166" s="8">
        <f t="shared" si="2"/>
        <v>0</v>
      </c>
    </row>
    <row r="167" ht="12.75">
      <c r="Q167" s="8">
        <f t="shared" si="2"/>
        <v>0</v>
      </c>
    </row>
    <row r="168" ht="12.75">
      <c r="Q168" s="8">
        <f t="shared" si="2"/>
        <v>0</v>
      </c>
    </row>
    <row r="169" ht="12.75">
      <c r="Q169" s="8">
        <f t="shared" si="2"/>
        <v>0</v>
      </c>
    </row>
    <row r="170" ht="12.75">
      <c r="Q170" s="8">
        <f t="shared" si="2"/>
        <v>0</v>
      </c>
    </row>
    <row r="171" ht="12.75">
      <c r="Q171" s="8">
        <f t="shared" si="2"/>
        <v>0</v>
      </c>
    </row>
    <row r="172" ht="12.75">
      <c r="Q172" s="8">
        <f t="shared" si="2"/>
        <v>0</v>
      </c>
    </row>
    <row r="173" ht="12.75">
      <c r="Q173" s="8">
        <f t="shared" si="2"/>
        <v>0</v>
      </c>
    </row>
    <row r="174" ht="12.75">
      <c r="Q174" s="8">
        <f t="shared" si="2"/>
        <v>0</v>
      </c>
    </row>
    <row r="175" ht="12.75">
      <c r="Q175" s="8">
        <f t="shared" si="2"/>
        <v>0</v>
      </c>
    </row>
    <row r="176" ht="12.75">
      <c r="Q176" s="8">
        <f t="shared" si="2"/>
        <v>0</v>
      </c>
    </row>
    <row r="177" ht="12.75">
      <c r="Q177" s="8">
        <f t="shared" si="2"/>
        <v>0</v>
      </c>
    </row>
    <row r="178" ht="12.75">
      <c r="Q178" s="8">
        <f t="shared" si="2"/>
        <v>0</v>
      </c>
    </row>
    <row r="179" ht="12.75">
      <c r="Q179" s="8">
        <f t="shared" si="2"/>
        <v>0</v>
      </c>
    </row>
    <row r="180" ht="12.75">
      <c r="Q180" s="8">
        <f t="shared" si="2"/>
        <v>0</v>
      </c>
    </row>
    <row r="181" ht="12.75">
      <c r="Q181" s="8">
        <f t="shared" si="2"/>
        <v>0</v>
      </c>
    </row>
    <row r="182" ht="12.75">
      <c r="Q182" s="8">
        <f t="shared" si="2"/>
        <v>0</v>
      </c>
    </row>
    <row r="183" ht="12.75">
      <c r="Q183" s="8">
        <f t="shared" si="2"/>
        <v>0</v>
      </c>
    </row>
    <row r="184" ht="12.75">
      <c r="Q184" s="8">
        <f t="shared" si="2"/>
        <v>0</v>
      </c>
    </row>
    <row r="185" ht="12.75">
      <c r="Q185" s="8">
        <f t="shared" si="2"/>
        <v>0</v>
      </c>
    </row>
    <row r="186" ht="12.75">
      <c r="Q186" s="8">
        <f t="shared" si="2"/>
        <v>0</v>
      </c>
    </row>
    <row r="187" ht="12.75">
      <c r="Q187" s="8">
        <f t="shared" si="2"/>
        <v>0</v>
      </c>
    </row>
    <row r="188" ht="12.75">
      <c r="Q188" s="8">
        <f t="shared" si="2"/>
        <v>0</v>
      </c>
    </row>
    <row r="189" ht="12.75">
      <c r="Q189" s="8">
        <f t="shared" si="2"/>
        <v>0</v>
      </c>
    </row>
    <row r="190" ht="12.75">
      <c r="Q190" s="8">
        <f t="shared" si="2"/>
        <v>0</v>
      </c>
    </row>
    <row r="191" ht="12.75">
      <c r="Q191" s="8">
        <f t="shared" si="2"/>
        <v>0</v>
      </c>
    </row>
    <row r="192" ht="12.75">
      <c r="Q192" s="8">
        <f t="shared" si="2"/>
        <v>0</v>
      </c>
    </row>
    <row r="193" ht="12.75">
      <c r="Q193" s="8">
        <f t="shared" si="2"/>
        <v>0</v>
      </c>
    </row>
    <row r="194" ht="12.75">
      <c r="Q194" s="8">
        <f t="shared" si="2"/>
        <v>0</v>
      </c>
    </row>
    <row r="195" ht="12.75">
      <c r="Q195" s="8">
        <f t="shared" si="2"/>
        <v>0</v>
      </c>
    </row>
    <row r="196" ht="12.75">
      <c r="Q196" s="8">
        <f t="shared" si="2"/>
        <v>0</v>
      </c>
    </row>
    <row r="197" ht="12.75">
      <c r="Q197" s="8">
        <f t="shared" si="2"/>
        <v>0</v>
      </c>
    </row>
    <row r="198" ht="12.75">
      <c r="Q198" s="8">
        <f t="shared" si="2"/>
        <v>0</v>
      </c>
    </row>
    <row r="199" ht="12.75">
      <c r="Q199" s="8">
        <f t="shared" si="2"/>
        <v>0</v>
      </c>
    </row>
    <row r="200" ht="12.75">
      <c r="Q200" s="8">
        <f t="shared" si="2"/>
        <v>0</v>
      </c>
    </row>
    <row r="201" ht="12.75">
      <c r="Q201" s="8">
        <f t="shared" si="2"/>
        <v>0</v>
      </c>
    </row>
    <row r="202" ht="12.75">
      <c r="Q202" s="8">
        <f t="shared" si="2"/>
        <v>0</v>
      </c>
    </row>
    <row r="203" ht="12.75">
      <c r="Q203" s="8">
        <f t="shared" si="2"/>
        <v>0</v>
      </c>
    </row>
    <row r="204" ht="12.75">
      <c r="Q204" s="8">
        <f aca="true" t="shared" si="3" ref="Q204:Q267">SUM(E204*$E$2+F204*$F$2+G204*$G$2+H204*$H$2+I204*$I$2+$J$2*J204+K204*$E$2+L204*$F$2+M204*$G$2+N204*$H$2+O204*$I$2+P204*$J$2)</f>
        <v>0</v>
      </c>
    </row>
    <row r="205" ht="12.75">
      <c r="Q205" s="8">
        <f t="shared" si="3"/>
        <v>0</v>
      </c>
    </row>
    <row r="206" ht="12.75">
      <c r="Q206" s="8">
        <f t="shared" si="3"/>
        <v>0</v>
      </c>
    </row>
    <row r="207" ht="12.75">
      <c r="Q207" s="8">
        <f t="shared" si="3"/>
        <v>0</v>
      </c>
    </row>
    <row r="208" ht="12.75">
      <c r="Q208" s="8">
        <f t="shared" si="3"/>
        <v>0</v>
      </c>
    </row>
    <row r="209" ht="12.75">
      <c r="Q209" s="8">
        <f t="shared" si="3"/>
        <v>0</v>
      </c>
    </row>
    <row r="210" ht="12.75">
      <c r="Q210" s="8">
        <f t="shared" si="3"/>
        <v>0</v>
      </c>
    </row>
    <row r="211" ht="12.75">
      <c r="Q211" s="8">
        <f t="shared" si="3"/>
        <v>0</v>
      </c>
    </row>
    <row r="212" ht="12.75">
      <c r="Q212" s="8">
        <f t="shared" si="3"/>
        <v>0</v>
      </c>
    </row>
    <row r="213" ht="12.75">
      <c r="Q213" s="8">
        <f t="shared" si="3"/>
        <v>0</v>
      </c>
    </row>
    <row r="214" ht="12.75">
      <c r="Q214" s="8">
        <f t="shared" si="3"/>
        <v>0</v>
      </c>
    </row>
    <row r="215" ht="12.75">
      <c r="Q215" s="8">
        <f t="shared" si="3"/>
        <v>0</v>
      </c>
    </row>
    <row r="216" ht="12.75">
      <c r="Q216" s="8">
        <f t="shared" si="3"/>
        <v>0</v>
      </c>
    </row>
    <row r="217" ht="12.75">
      <c r="Q217" s="8">
        <f t="shared" si="3"/>
        <v>0</v>
      </c>
    </row>
    <row r="218" ht="12.75">
      <c r="Q218" s="8">
        <f t="shared" si="3"/>
        <v>0</v>
      </c>
    </row>
    <row r="219" ht="12.75">
      <c r="Q219" s="8">
        <f t="shared" si="3"/>
        <v>0</v>
      </c>
    </row>
    <row r="220" ht="12.75">
      <c r="Q220" s="8">
        <f t="shared" si="3"/>
        <v>0</v>
      </c>
    </row>
    <row r="221" ht="12.75">
      <c r="Q221" s="8">
        <f t="shared" si="3"/>
        <v>0</v>
      </c>
    </row>
    <row r="222" ht="12.75">
      <c r="Q222" s="8">
        <f t="shared" si="3"/>
        <v>0</v>
      </c>
    </row>
    <row r="223" ht="12.75">
      <c r="Q223" s="8">
        <f t="shared" si="3"/>
        <v>0</v>
      </c>
    </row>
    <row r="224" ht="12.75">
      <c r="Q224" s="8">
        <f t="shared" si="3"/>
        <v>0</v>
      </c>
    </row>
    <row r="225" ht="12.75">
      <c r="Q225" s="8">
        <f t="shared" si="3"/>
        <v>0</v>
      </c>
    </row>
    <row r="226" ht="12.75">
      <c r="Q226" s="8">
        <f t="shared" si="3"/>
        <v>0</v>
      </c>
    </row>
    <row r="227" ht="12.75">
      <c r="Q227" s="8">
        <f t="shared" si="3"/>
        <v>0</v>
      </c>
    </row>
    <row r="228" ht="12.75">
      <c r="Q228" s="8">
        <f t="shared" si="3"/>
        <v>0</v>
      </c>
    </row>
    <row r="229" ht="12.75">
      <c r="Q229" s="8">
        <f t="shared" si="3"/>
        <v>0</v>
      </c>
    </row>
    <row r="230" ht="12.75">
      <c r="Q230" s="8">
        <f t="shared" si="3"/>
        <v>0</v>
      </c>
    </row>
    <row r="231" ht="12.75">
      <c r="Q231" s="8">
        <f t="shared" si="3"/>
        <v>0</v>
      </c>
    </row>
    <row r="232" ht="12.75">
      <c r="Q232" s="8">
        <f t="shared" si="3"/>
        <v>0</v>
      </c>
    </row>
    <row r="233" ht="12.75">
      <c r="Q233" s="8">
        <f t="shared" si="3"/>
        <v>0</v>
      </c>
    </row>
    <row r="234" ht="12.75">
      <c r="Q234" s="8">
        <f t="shared" si="3"/>
        <v>0</v>
      </c>
    </row>
    <row r="235" ht="12.75">
      <c r="Q235" s="8">
        <f t="shared" si="3"/>
        <v>0</v>
      </c>
    </row>
    <row r="236" ht="12.75">
      <c r="Q236" s="8">
        <f t="shared" si="3"/>
        <v>0</v>
      </c>
    </row>
    <row r="237" ht="12.75">
      <c r="Q237" s="8">
        <f t="shared" si="3"/>
        <v>0</v>
      </c>
    </row>
    <row r="238" ht="12.75">
      <c r="Q238" s="8">
        <f t="shared" si="3"/>
        <v>0</v>
      </c>
    </row>
    <row r="239" ht="12.75">
      <c r="Q239" s="8">
        <f t="shared" si="3"/>
        <v>0</v>
      </c>
    </row>
    <row r="240" ht="12.75">
      <c r="Q240" s="8">
        <f t="shared" si="3"/>
        <v>0</v>
      </c>
    </row>
    <row r="241" ht="12.75">
      <c r="Q241" s="8">
        <f t="shared" si="3"/>
        <v>0</v>
      </c>
    </row>
    <row r="242" ht="12.75">
      <c r="Q242" s="8">
        <f t="shared" si="3"/>
        <v>0</v>
      </c>
    </row>
    <row r="243" ht="12.75">
      <c r="Q243" s="8">
        <f t="shared" si="3"/>
        <v>0</v>
      </c>
    </row>
    <row r="244" ht="12.75">
      <c r="Q244" s="8">
        <f t="shared" si="3"/>
        <v>0</v>
      </c>
    </row>
    <row r="245" ht="12.75">
      <c r="Q245" s="8">
        <f t="shared" si="3"/>
        <v>0</v>
      </c>
    </row>
    <row r="246" ht="12.75">
      <c r="Q246" s="8">
        <f t="shared" si="3"/>
        <v>0</v>
      </c>
    </row>
    <row r="247" ht="12.75">
      <c r="Q247" s="8">
        <f t="shared" si="3"/>
        <v>0</v>
      </c>
    </row>
    <row r="248" ht="12.75">
      <c r="Q248" s="8">
        <f t="shared" si="3"/>
        <v>0</v>
      </c>
    </row>
    <row r="249" ht="12.75">
      <c r="Q249" s="8">
        <f t="shared" si="3"/>
        <v>0</v>
      </c>
    </row>
    <row r="250" ht="12.75">
      <c r="Q250" s="8">
        <f t="shared" si="3"/>
        <v>0</v>
      </c>
    </row>
    <row r="251" ht="12.75">
      <c r="Q251" s="8">
        <f t="shared" si="3"/>
        <v>0</v>
      </c>
    </row>
    <row r="252" ht="12.75">
      <c r="Q252" s="8">
        <f t="shared" si="3"/>
        <v>0</v>
      </c>
    </row>
    <row r="253" ht="12.75">
      <c r="Q253" s="8">
        <f t="shared" si="3"/>
        <v>0</v>
      </c>
    </row>
    <row r="254" ht="12.75">
      <c r="Q254" s="8">
        <f t="shared" si="3"/>
        <v>0</v>
      </c>
    </row>
    <row r="255" ht="12.75">
      <c r="Q255" s="8">
        <f t="shared" si="3"/>
        <v>0</v>
      </c>
    </row>
    <row r="256" ht="12.75">
      <c r="Q256" s="8">
        <f t="shared" si="3"/>
        <v>0</v>
      </c>
    </row>
    <row r="257" ht="12.75">
      <c r="Q257" s="8">
        <f t="shared" si="3"/>
        <v>0</v>
      </c>
    </row>
    <row r="258" ht="12.75">
      <c r="Q258" s="8">
        <f t="shared" si="3"/>
        <v>0</v>
      </c>
    </row>
    <row r="259" ht="12.75">
      <c r="Q259" s="8">
        <f t="shared" si="3"/>
        <v>0</v>
      </c>
    </row>
    <row r="260" ht="12.75">
      <c r="Q260" s="8">
        <f t="shared" si="3"/>
        <v>0</v>
      </c>
    </row>
    <row r="261" ht="12.75">
      <c r="Q261" s="8">
        <f t="shared" si="3"/>
        <v>0</v>
      </c>
    </row>
    <row r="262" ht="12.75">
      <c r="Q262" s="8">
        <f t="shared" si="3"/>
        <v>0</v>
      </c>
    </row>
    <row r="263" ht="12.75">
      <c r="Q263" s="8">
        <f t="shared" si="3"/>
        <v>0</v>
      </c>
    </row>
    <row r="264" ht="12.75">
      <c r="Q264" s="8">
        <f t="shared" si="3"/>
        <v>0</v>
      </c>
    </row>
    <row r="265" ht="12.75">
      <c r="Q265" s="8">
        <f t="shared" si="3"/>
        <v>0</v>
      </c>
    </row>
    <row r="266" ht="12.75">
      <c r="Q266" s="8">
        <f t="shared" si="3"/>
        <v>0</v>
      </c>
    </row>
    <row r="267" ht="12.75">
      <c r="Q267" s="8">
        <f t="shared" si="3"/>
        <v>0</v>
      </c>
    </row>
    <row r="268" ht="12.75">
      <c r="Q268" s="8">
        <f aca="true" t="shared" si="4" ref="Q268:Q306">SUM(E268*$E$2+F268*$F$2+G268*$G$2+H268*$H$2+I268*$I$2+$J$2*J268+K268*$E$2+L268*$F$2+M268*$G$2+N268*$H$2+O268*$I$2+P268*$J$2)</f>
        <v>0</v>
      </c>
    </row>
    <row r="269" ht="12.75">
      <c r="Q269" s="8">
        <f t="shared" si="4"/>
        <v>0</v>
      </c>
    </row>
    <row r="270" ht="12.75">
      <c r="Q270" s="8">
        <f t="shared" si="4"/>
        <v>0</v>
      </c>
    </row>
    <row r="271" ht="12.75">
      <c r="Q271" s="8">
        <f t="shared" si="4"/>
        <v>0</v>
      </c>
    </row>
    <row r="272" ht="12.75">
      <c r="Q272" s="8">
        <f t="shared" si="4"/>
        <v>0</v>
      </c>
    </row>
    <row r="273" ht="12.75">
      <c r="Q273" s="8">
        <f t="shared" si="4"/>
        <v>0</v>
      </c>
    </row>
    <row r="274" ht="12.75">
      <c r="Q274" s="8">
        <f t="shared" si="4"/>
        <v>0</v>
      </c>
    </row>
    <row r="275" ht="12.75">
      <c r="Q275" s="8">
        <f t="shared" si="4"/>
        <v>0</v>
      </c>
    </row>
    <row r="276" ht="12.75">
      <c r="Q276" s="8">
        <f t="shared" si="4"/>
        <v>0</v>
      </c>
    </row>
    <row r="277" ht="12.75">
      <c r="Q277" s="8">
        <f t="shared" si="4"/>
        <v>0</v>
      </c>
    </row>
    <row r="278" ht="12.75">
      <c r="Q278" s="8">
        <f t="shared" si="4"/>
        <v>0</v>
      </c>
    </row>
    <row r="279" ht="12.75">
      <c r="Q279" s="8">
        <f t="shared" si="4"/>
        <v>0</v>
      </c>
    </row>
    <row r="280" ht="12.75">
      <c r="Q280" s="8">
        <f t="shared" si="4"/>
        <v>0</v>
      </c>
    </row>
    <row r="281" ht="12.75">
      <c r="Q281" s="8">
        <f t="shared" si="4"/>
        <v>0</v>
      </c>
    </row>
    <row r="282" ht="12.75">
      <c r="Q282" s="8">
        <f t="shared" si="4"/>
        <v>0</v>
      </c>
    </row>
    <row r="283" ht="12.75">
      <c r="Q283" s="8">
        <f t="shared" si="4"/>
        <v>0</v>
      </c>
    </row>
    <row r="284" ht="12.75">
      <c r="Q284" s="8">
        <f t="shared" si="4"/>
        <v>0</v>
      </c>
    </row>
    <row r="285" ht="12.75">
      <c r="Q285" s="8">
        <f t="shared" si="4"/>
        <v>0</v>
      </c>
    </row>
    <row r="286" ht="12.75">
      <c r="Q286" s="8">
        <f t="shared" si="4"/>
        <v>0</v>
      </c>
    </row>
    <row r="287" ht="12.75">
      <c r="Q287" s="8">
        <f t="shared" si="4"/>
        <v>0</v>
      </c>
    </row>
    <row r="288" ht="12.75">
      <c r="Q288" s="8">
        <f t="shared" si="4"/>
        <v>0</v>
      </c>
    </row>
    <row r="289" ht="12.75">
      <c r="Q289" s="8">
        <f t="shared" si="4"/>
        <v>0</v>
      </c>
    </row>
    <row r="290" ht="12.75">
      <c r="Q290" s="8">
        <f t="shared" si="4"/>
        <v>0</v>
      </c>
    </row>
    <row r="291" ht="12.75">
      <c r="Q291" s="8">
        <f t="shared" si="4"/>
        <v>0</v>
      </c>
    </row>
    <row r="292" ht="12.75">
      <c r="Q292" s="8">
        <f t="shared" si="4"/>
        <v>0</v>
      </c>
    </row>
    <row r="293" ht="12.75">
      <c r="Q293" s="8">
        <f t="shared" si="4"/>
        <v>0</v>
      </c>
    </row>
    <row r="294" ht="12.75">
      <c r="Q294" s="8">
        <f t="shared" si="4"/>
        <v>0</v>
      </c>
    </row>
    <row r="295" ht="12.75">
      <c r="Q295" s="8">
        <f t="shared" si="4"/>
        <v>0</v>
      </c>
    </row>
    <row r="296" ht="12.75">
      <c r="Q296" s="8">
        <f t="shared" si="4"/>
        <v>0</v>
      </c>
    </row>
    <row r="297" ht="12.75">
      <c r="Q297" s="8">
        <f t="shared" si="4"/>
        <v>0</v>
      </c>
    </row>
    <row r="298" ht="12.75">
      <c r="Q298" s="8">
        <f t="shared" si="4"/>
        <v>0</v>
      </c>
    </row>
    <row r="299" ht="12.75">
      <c r="Q299" s="8">
        <f t="shared" si="4"/>
        <v>0</v>
      </c>
    </row>
    <row r="300" ht="12.75">
      <c r="Q300" s="8">
        <f t="shared" si="4"/>
        <v>0</v>
      </c>
    </row>
    <row r="301" ht="12.75">
      <c r="Q301" s="8">
        <f t="shared" si="4"/>
        <v>0</v>
      </c>
    </row>
    <row r="302" ht="12.75">
      <c r="Q302" s="8">
        <f t="shared" si="4"/>
        <v>0</v>
      </c>
    </row>
    <row r="303" ht="12.75">
      <c r="Q303" s="8">
        <f t="shared" si="4"/>
        <v>0</v>
      </c>
    </row>
    <row r="304" ht="12.75">
      <c r="Q304" s="8">
        <f t="shared" si="4"/>
        <v>0</v>
      </c>
    </row>
    <row r="305" ht="12.75">
      <c r="Q305" s="8">
        <f t="shared" si="4"/>
        <v>0</v>
      </c>
    </row>
    <row r="306" ht="12.75">
      <c r="Q306" s="8">
        <f t="shared" si="4"/>
        <v>0</v>
      </c>
    </row>
  </sheetData>
  <sheetProtection/>
  <mergeCells count="2">
    <mergeCell ref="A2:D2"/>
    <mergeCell ref="L3:P3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3"/>
  <headerFooter alignWithMargins="0">
    <oddHeader>&amp;C&amp;A</oddHeader>
    <oddFooter>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3:U21"/>
  <sheetViews>
    <sheetView tabSelected="1"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MIN(F8:F20)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51" t="s">
        <v>80</v>
      </c>
      <c r="M6" s="151"/>
      <c r="N6" s="151"/>
      <c r="O6" s="151"/>
      <c r="P6" s="151"/>
      <c r="Q6" s="151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5">
      <c r="A8" s="1">
        <f>IF(R8&gt;0,RANK(S8,S:S),0)</f>
        <v>1</v>
      </c>
      <c r="B8" s="138">
        <v>101</v>
      </c>
      <c r="C8" s="2" t="str">
        <f>+VLOOKUP($B8,Gesamt!$A$5:$D$306,2,FALSE)</f>
        <v>Lampe</v>
      </c>
      <c r="D8" s="2" t="str">
        <f>+VLOOKUP($B8,Gesamt!$A$5:$D$306,3,FALSE)</f>
        <v>Ida</v>
      </c>
      <c r="E8" s="1" t="str">
        <f>+VLOOKUP($B8,Gesamt!$A$5:$D$306,4,FALSE)</f>
        <v>Mettingen</v>
      </c>
      <c r="F8" s="10" t="str">
        <f>+VLOOKUP($B8,Gesamt!$A$5:$F$306,5,FALSE)</f>
        <v>36,55</v>
      </c>
      <c r="G8" s="10" t="str">
        <f>+VLOOKUP($B8,Gesamt!$A$5:$G$306,6,FALSE)</f>
        <v>36,30</v>
      </c>
      <c r="H8" s="10" t="str">
        <f>+VLOOKUP($B8,Gesamt!$A$5:$H$306,7,FALSE)</f>
        <v>36,28</v>
      </c>
      <c r="I8" s="10" t="str">
        <f>+VLOOKUP($B8,Gesamt!$A$5:$I$306,8,FALSE)</f>
        <v>35,92</v>
      </c>
      <c r="J8" s="10" t="str">
        <f>+VLOOKUP($B8,Gesamt!$A$5:$Q$306,9,FALSE)</f>
        <v>35,79</v>
      </c>
      <c r="K8" s="10">
        <f>+VLOOKUP($B8,Gesamt!$A$5:$Q$306,10,FALSE)</f>
        <v>0</v>
      </c>
      <c r="L8" s="10">
        <f>+VLOOKUP($B8,Gesamt!$A$5:$Q$306,11,FALSE)</f>
        <v>0</v>
      </c>
      <c r="M8" s="10">
        <f>+VLOOKUP($B8,Gesamt!$A$5:$Q$306,12,FALSE)</f>
        <v>0</v>
      </c>
      <c r="N8" s="10">
        <f>+VLOOKUP($B8,Gesamt!$A$5:$Q$306,13,FALSE)</f>
        <v>0</v>
      </c>
      <c r="O8" s="10">
        <f>+VLOOKUP($B8,Gesamt!$A$5:$Q$306,14,FALSE)</f>
        <v>0</v>
      </c>
      <c r="P8" s="10">
        <f>+VLOOKUP($B8,Gesamt!$A$5:$Q$306,15,FALSE)</f>
        <v>0</v>
      </c>
      <c r="Q8" s="10">
        <f>+VLOOKUP($B8,Gesamt!$A$5:$Q$306,16,FALSE)</f>
        <v>0</v>
      </c>
      <c r="R8" s="10">
        <f aca="true" t="shared" si="1" ref="R8:R20">(F8*$F$4+G8*$G$4+H8*$H$4+I8*$I$4+J8*$J$4+K8*$K$4+L8*$F$4+M8*$G$4+N8*$H$4+O8*$I$4+P8*$J$4+Q8*$J$4)</f>
        <v>144.29</v>
      </c>
      <c r="S8" s="8">
        <f aca="true" t="shared" si="2" ref="S8:S20">IF(R8&gt;0,R8*-1,-1000)</f>
        <v>-144.29</v>
      </c>
    </row>
    <row r="9" spans="1:19" ht="15">
      <c r="A9" s="1">
        <f>IF(R9&gt;0,RANK(S9,S:S),0)</f>
        <v>2</v>
      </c>
      <c r="B9" s="138">
        <v>102</v>
      </c>
      <c r="C9" s="2" t="str">
        <f>+VLOOKUP($B9,Gesamt!$A$5:$D$306,2,FALSE)</f>
        <v>Paschedag</v>
      </c>
      <c r="D9" s="2" t="str">
        <f>+VLOOKUP($B9,Gesamt!$A$5:$D$306,3,FALSE)</f>
        <v>Mia</v>
      </c>
      <c r="E9" s="1" t="str">
        <f>+VLOOKUP($B9,Gesamt!$A$5:$D$306,4,FALSE)</f>
        <v>Stromberg</v>
      </c>
      <c r="F9" s="10" t="str">
        <f>+VLOOKUP($B9,Gesamt!$A$5:$F$306,5,FALSE)</f>
        <v>36,54</v>
      </c>
      <c r="G9" s="10" t="str">
        <f>+VLOOKUP($B9,Gesamt!$A$5:$G$306,6,FALSE)</f>
        <v>36,58</v>
      </c>
      <c r="H9" s="10" t="str">
        <f>+VLOOKUP($B9,Gesamt!$A$5:$H$306,7,FALSE)</f>
        <v>36,26</v>
      </c>
      <c r="I9" s="10" t="str">
        <f>+VLOOKUP($B9,Gesamt!$A$5:$I$306,8,FALSE)</f>
        <v>36,06</v>
      </c>
      <c r="J9" s="10" t="str">
        <f>+VLOOKUP($B9,Gesamt!$A$5:$Q$306,9,FALSE)</f>
        <v>35,52</v>
      </c>
      <c r="K9" s="10">
        <f>+VLOOKUP($B9,Gesamt!$A$5:$Q$306,10,FALSE)</f>
        <v>0</v>
      </c>
      <c r="L9" s="10">
        <f>+VLOOKUP($B9,Gesamt!$A$5:$Q$306,11,FALSE)</f>
        <v>0</v>
      </c>
      <c r="M9" s="10">
        <f>+VLOOKUP($B9,Gesamt!$A$5:$Q$306,12,FALSE)</f>
        <v>0</v>
      </c>
      <c r="N9" s="10">
        <f>+VLOOKUP($B9,Gesamt!$A$5:$Q$306,13,FALSE)</f>
        <v>0</v>
      </c>
      <c r="O9" s="10">
        <f>+VLOOKUP($B9,Gesamt!$A$5:$Q$306,14,FALSE)</f>
        <v>0</v>
      </c>
      <c r="P9" s="10">
        <f>+VLOOKUP($B9,Gesamt!$A$5:$Q$306,15,FALSE)</f>
        <v>0</v>
      </c>
      <c r="Q9" s="10">
        <f>+VLOOKUP($B9,Gesamt!$A$5:$Q$306,16,FALSE)</f>
        <v>0</v>
      </c>
      <c r="R9" s="10">
        <f t="shared" si="1"/>
        <v>144.42</v>
      </c>
      <c r="S9" s="8">
        <f t="shared" si="2"/>
        <v>-144.42</v>
      </c>
    </row>
    <row r="10" spans="1:19" ht="15">
      <c r="A10" s="1">
        <f>IF(R10&gt;0,RANK(S10,S:S),0)</f>
        <v>3</v>
      </c>
      <c r="B10" s="138">
        <v>125</v>
      </c>
      <c r="C10" s="2" t="str">
        <f>+VLOOKUP($B10,Gesamt!$A$5:$D$306,2,FALSE)</f>
        <v>Meyhoff</v>
      </c>
      <c r="D10" s="2" t="str">
        <f>+VLOOKUP($B10,Gesamt!$A$5:$D$306,3,FALSE)</f>
        <v>Finn</v>
      </c>
      <c r="E10" s="1" t="str">
        <f>+VLOOKUP($B10,Gesamt!$A$5:$D$306,4,FALSE)</f>
        <v>Mettingen</v>
      </c>
      <c r="F10" s="10" t="str">
        <f>+VLOOKUP($B10,Gesamt!$A$5:$F$306,5,FALSE)</f>
        <v>37,47</v>
      </c>
      <c r="G10" s="10" t="str">
        <f>+VLOOKUP($B10,Gesamt!$A$5:$G$306,6,FALSE)</f>
        <v>37,11</v>
      </c>
      <c r="H10" s="10" t="str">
        <f>+VLOOKUP($B10,Gesamt!$A$5:$H$306,7,FALSE)</f>
        <v>35,91</v>
      </c>
      <c r="I10" s="10" t="str">
        <f>+VLOOKUP($B10,Gesamt!$A$5:$I$306,8,FALSE)</f>
        <v>36,25</v>
      </c>
      <c r="J10" s="10" t="str">
        <f>+VLOOKUP($B10,Gesamt!$A$5:$Q$306,9,FALSE)</f>
        <v>35,52</v>
      </c>
      <c r="K10" s="10">
        <f>+VLOOKUP($B10,Gesamt!$A$5:$Q$306,10,FALSE)</f>
        <v>0</v>
      </c>
      <c r="L10" s="10">
        <f>+VLOOKUP($B10,Gesamt!$A$5:$Q$306,11,FALSE)</f>
        <v>0</v>
      </c>
      <c r="M10" s="10">
        <f>+VLOOKUP($B10,Gesamt!$A$5:$Q$306,12,FALSE)</f>
        <v>0</v>
      </c>
      <c r="N10" s="10">
        <f>+VLOOKUP($B10,Gesamt!$A$5:$Q$306,13,FALSE)</f>
        <v>0</v>
      </c>
      <c r="O10" s="10">
        <f>+VLOOKUP($B10,Gesamt!$A$5:$Q$306,14,FALSE)</f>
        <v>0</v>
      </c>
      <c r="P10" s="10">
        <f>+VLOOKUP($B10,Gesamt!$A$5:$Q$306,15,FALSE)</f>
        <v>0</v>
      </c>
      <c r="Q10" s="10">
        <f>+VLOOKUP($B10,Gesamt!$A$5:$Q$306,16,FALSE)</f>
        <v>0</v>
      </c>
      <c r="R10" s="10">
        <f t="shared" si="1"/>
        <v>144.79</v>
      </c>
      <c r="S10" s="8">
        <f t="shared" si="2"/>
        <v>-144.79</v>
      </c>
    </row>
    <row r="11" spans="1:19" ht="15">
      <c r="A11" s="1">
        <f>IF(R11&gt;0,RANK(S11,S:S),0)</f>
        <v>4</v>
      </c>
      <c r="B11" s="138">
        <v>103</v>
      </c>
      <c r="C11" s="2" t="str">
        <f>+VLOOKUP($B11,Gesamt!$A$5:$D$306,2,FALSE)</f>
        <v>Freudenstein</v>
      </c>
      <c r="D11" s="2" t="str">
        <f>+VLOOKUP($B11,Gesamt!$A$5:$D$306,3,FALSE)</f>
        <v>Romy</v>
      </c>
      <c r="E11" s="1" t="str">
        <f>+VLOOKUP($B11,Gesamt!$A$5:$D$306,4,FALSE)</f>
        <v>Mettingen</v>
      </c>
      <c r="F11" s="10" t="str">
        <f>+VLOOKUP($B11,Gesamt!$A$5:$F$306,5,FALSE)</f>
        <v>37,37</v>
      </c>
      <c r="G11" s="10" t="str">
        <f>+VLOOKUP($B11,Gesamt!$A$5:$G$306,6,FALSE)</f>
        <v>36,73</v>
      </c>
      <c r="H11" s="10" t="str">
        <f>+VLOOKUP($B11,Gesamt!$A$5:$H$306,7,FALSE)</f>
        <v>36,44</v>
      </c>
      <c r="I11" s="10" t="str">
        <f>+VLOOKUP($B11,Gesamt!$A$5:$I$306,8,FALSE)</f>
        <v>36,06</v>
      </c>
      <c r="J11" s="10" t="str">
        <f>+VLOOKUP($B11,Gesamt!$A$5:$Q$306,9,FALSE)</f>
        <v>36,04</v>
      </c>
      <c r="K11" s="10">
        <f>+VLOOKUP($B11,Gesamt!$A$5:$Q$306,10,FALSE)</f>
        <v>0</v>
      </c>
      <c r="L11" s="10">
        <f>+VLOOKUP($B11,Gesamt!$A$5:$Q$306,11,FALSE)</f>
        <v>0</v>
      </c>
      <c r="M11" s="10">
        <f>+VLOOKUP($B11,Gesamt!$A$5:$Q$306,12,FALSE)</f>
        <v>0</v>
      </c>
      <c r="N11" s="10">
        <f>+VLOOKUP($B11,Gesamt!$A$5:$Q$306,13,FALSE)</f>
        <v>0</v>
      </c>
      <c r="O11" s="10">
        <f>+VLOOKUP($B11,Gesamt!$A$5:$Q$306,14,FALSE)</f>
        <v>0</v>
      </c>
      <c r="P11" s="10">
        <f>+VLOOKUP($B11,Gesamt!$A$5:$Q$306,15,FALSE)</f>
        <v>0</v>
      </c>
      <c r="Q11" s="10">
        <f>+VLOOKUP($B11,Gesamt!$A$5:$Q$306,16,FALSE)</f>
        <v>0</v>
      </c>
      <c r="R11" s="10">
        <f t="shared" si="1"/>
        <v>145.27</v>
      </c>
      <c r="S11" s="8">
        <f t="shared" si="2"/>
        <v>-145.27</v>
      </c>
    </row>
    <row r="12" spans="1:19" ht="15">
      <c r="A12" s="1">
        <f>IF(R12&gt;0,RANK(S12,S:S),0)</f>
        <v>5</v>
      </c>
      <c r="B12" s="138">
        <v>111</v>
      </c>
      <c r="C12" s="2" t="str">
        <f>+VLOOKUP($B12,Gesamt!$A$5:$D$306,2,FALSE)</f>
        <v>Meyhoff</v>
      </c>
      <c r="D12" s="2" t="str">
        <f>+VLOOKUP($B12,Gesamt!$A$5:$D$306,3,FALSE)</f>
        <v>Moritz</v>
      </c>
      <c r="E12" s="1" t="str">
        <f>+VLOOKUP($B12,Gesamt!$A$5:$D$306,4,FALSE)</f>
        <v>Mettingen</v>
      </c>
      <c r="F12" s="10" t="str">
        <f>+VLOOKUP($B12,Gesamt!$A$5:$F$306,5,FALSE)</f>
        <v>36,83</v>
      </c>
      <c r="G12" s="10" t="str">
        <f>+VLOOKUP($B12,Gesamt!$A$5:$G$306,6,FALSE)</f>
        <v>37,02</v>
      </c>
      <c r="H12" s="10" t="str">
        <f>+VLOOKUP($B12,Gesamt!$A$5:$H$306,7,FALSE)</f>
        <v>36,23</v>
      </c>
      <c r="I12" s="10" t="str">
        <f>+VLOOKUP($B12,Gesamt!$A$5:$I$306,8,FALSE)</f>
        <v>36,45</v>
      </c>
      <c r="J12" s="10" t="str">
        <f>+VLOOKUP($B12,Gesamt!$A$5:$Q$306,9,FALSE)</f>
        <v>35,84</v>
      </c>
      <c r="K12" s="10">
        <f>+VLOOKUP($B12,Gesamt!$A$5:$Q$306,10,FALSE)</f>
        <v>0</v>
      </c>
      <c r="L12" s="10">
        <f>+VLOOKUP($B12,Gesamt!$A$5:$Q$306,11,FALSE)</f>
        <v>0</v>
      </c>
      <c r="M12" s="10">
        <f>+VLOOKUP($B12,Gesamt!$A$5:$Q$306,12,FALSE)</f>
        <v>0</v>
      </c>
      <c r="N12" s="10">
        <f>+VLOOKUP($B12,Gesamt!$A$5:$Q$306,13,FALSE)</f>
        <v>0</v>
      </c>
      <c r="O12" s="10">
        <f>+VLOOKUP($B12,Gesamt!$A$5:$Q$306,14,FALSE)</f>
        <v>0</v>
      </c>
      <c r="P12" s="10">
        <f>+VLOOKUP($B12,Gesamt!$A$5:$Q$306,15,FALSE)</f>
        <v>0</v>
      </c>
      <c r="Q12" s="10">
        <f>+VLOOKUP($B12,Gesamt!$A$5:$Q$306,16,FALSE)</f>
        <v>0</v>
      </c>
      <c r="R12" s="10">
        <f t="shared" si="1"/>
        <v>145.54</v>
      </c>
      <c r="S12" s="8">
        <f t="shared" si="2"/>
        <v>-145.54</v>
      </c>
    </row>
    <row r="13" spans="1:19" ht="15">
      <c r="A13" s="1">
        <f>IF(R13&gt;0,RANK(S13,S:S),0)</f>
        <v>6</v>
      </c>
      <c r="B13" s="138">
        <v>108</v>
      </c>
      <c r="C13" s="2" t="str">
        <f>+VLOOKUP($B13,Gesamt!$A$5:$D$306,2,FALSE)</f>
        <v>Pufahl</v>
      </c>
      <c r="D13" s="2" t="str">
        <f>+VLOOKUP($B13,Gesamt!$A$5:$D$306,3,FALSE)</f>
        <v>Maximilian</v>
      </c>
      <c r="E13" s="1" t="str">
        <f>+VLOOKUP($B13,Gesamt!$A$5:$D$306,4,FALSE)</f>
        <v>Mettingen</v>
      </c>
      <c r="F13" s="10" t="str">
        <f>+VLOOKUP($B13,Gesamt!$A$5:$F$306,5,FALSE)</f>
        <v>37,16</v>
      </c>
      <c r="G13" s="10" t="str">
        <f>+VLOOKUP($B13,Gesamt!$A$5:$G$306,6,FALSE)</f>
        <v>37,12</v>
      </c>
      <c r="H13" s="10" t="str">
        <f>+VLOOKUP($B13,Gesamt!$A$5:$H$306,7,FALSE)</f>
        <v>36,13</v>
      </c>
      <c r="I13" s="10" t="str">
        <f>+VLOOKUP($B13,Gesamt!$A$5:$I$306,8,FALSE)</f>
        <v>36,43</v>
      </c>
      <c r="J13" s="10" t="str">
        <f>+VLOOKUP($B13,Gesamt!$A$5:$Q$306,9,FALSE)</f>
        <v>36,15</v>
      </c>
      <c r="K13" s="10">
        <f>+VLOOKUP($B13,Gesamt!$A$5:$Q$306,10,FALSE)</f>
        <v>0</v>
      </c>
      <c r="L13" s="10">
        <f>+VLOOKUP($B13,Gesamt!$A$5:$Q$306,11,FALSE)</f>
        <v>0</v>
      </c>
      <c r="M13" s="10">
        <f>+VLOOKUP($B13,Gesamt!$A$5:$Q$306,12,FALSE)</f>
        <v>0</v>
      </c>
      <c r="N13" s="10">
        <f>+VLOOKUP($B13,Gesamt!$A$5:$Q$306,13,FALSE)</f>
        <v>0</v>
      </c>
      <c r="O13" s="10">
        <f>+VLOOKUP($B13,Gesamt!$A$5:$Q$306,14,FALSE)</f>
        <v>0</v>
      </c>
      <c r="P13" s="10">
        <f>+VLOOKUP($B13,Gesamt!$A$5:$Q$306,15,FALSE)</f>
        <v>0</v>
      </c>
      <c r="Q13" s="10">
        <f>+VLOOKUP($B13,Gesamt!$A$5:$Q$306,16,FALSE)</f>
        <v>0</v>
      </c>
      <c r="R13" s="10">
        <f t="shared" si="1"/>
        <v>145.83</v>
      </c>
      <c r="S13" s="8">
        <f t="shared" si="2"/>
        <v>-145.83</v>
      </c>
    </row>
    <row r="14" spans="1:19" ht="15">
      <c r="A14" s="1">
        <f>IF(R14&gt;0,RANK(S14,S:S),0)</f>
        <v>7</v>
      </c>
      <c r="B14" s="138">
        <v>105</v>
      </c>
      <c r="C14" s="2" t="str">
        <f>+VLOOKUP($B14,Gesamt!$A$5:$D$306,2,FALSE)</f>
        <v>Bednarski</v>
      </c>
      <c r="D14" s="2" t="str">
        <f>+VLOOKUP($B14,Gesamt!$A$5:$D$306,3,FALSE)</f>
        <v>Maximilian</v>
      </c>
      <c r="E14" s="1" t="str">
        <f>+VLOOKUP($B14,Gesamt!$A$5:$D$306,4,FALSE)</f>
        <v>Mettingen</v>
      </c>
      <c r="F14" s="10" t="str">
        <f>+VLOOKUP($B14,Gesamt!$A$5:$F$306,5,FALSE)</f>
        <v>37,37</v>
      </c>
      <c r="G14" s="10" t="str">
        <f>+VLOOKUP($B14,Gesamt!$A$5:$G$306,6,FALSE)</f>
        <v>37,02</v>
      </c>
      <c r="H14" s="10" t="str">
        <f>+VLOOKUP($B14,Gesamt!$A$5:$H$306,7,FALSE)</f>
        <v>36,16</v>
      </c>
      <c r="I14" s="10" t="str">
        <f>+VLOOKUP($B14,Gesamt!$A$5:$I$306,8,FALSE)</f>
        <v>36,74</v>
      </c>
      <c r="J14" s="10" t="str">
        <f>+VLOOKUP($B14,Gesamt!$A$5:$Q$306,9,FALSE)</f>
        <v>36,19</v>
      </c>
      <c r="K14" s="10">
        <f>+VLOOKUP($B14,Gesamt!$A$5:$Q$306,10,FALSE)</f>
        <v>0</v>
      </c>
      <c r="L14" s="10">
        <f>+VLOOKUP($B14,Gesamt!$A$5:$Q$306,11,FALSE)</f>
        <v>0</v>
      </c>
      <c r="M14" s="10">
        <f>+VLOOKUP($B14,Gesamt!$A$5:$Q$306,12,FALSE)</f>
        <v>0</v>
      </c>
      <c r="N14" s="10">
        <f>+VLOOKUP($B14,Gesamt!$A$5:$Q$306,13,FALSE)</f>
        <v>0</v>
      </c>
      <c r="O14" s="10">
        <f>+VLOOKUP($B14,Gesamt!$A$5:$Q$306,14,FALSE)</f>
        <v>0</v>
      </c>
      <c r="P14" s="10">
        <f>+VLOOKUP($B14,Gesamt!$A$5:$Q$306,15,FALSE)</f>
        <v>0</v>
      </c>
      <c r="Q14" s="10">
        <f>+VLOOKUP($B14,Gesamt!$A$5:$Q$306,16,FALSE)</f>
        <v>0</v>
      </c>
      <c r="R14" s="10">
        <f t="shared" si="1"/>
        <v>146.11</v>
      </c>
      <c r="S14" s="8">
        <f t="shared" si="2"/>
        <v>-146.11</v>
      </c>
    </row>
    <row r="15" spans="1:19" ht="15">
      <c r="A15" s="1">
        <f>IF(R15&gt;0,RANK(S15,S:S),0)</f>
        <v>8</v>
      </c>
      <c r="B15" s="138">
        <v>124</v>
      </c>
      <c r="C15" s="2" t="str">
        <f>+VLOOKUP($B15,Gesamt!$A$5:$D$306,2,FALSE)</f>
        <v>Crook</v>
      </c>
      <c r="D15" s="2" t="str">
        <f>+VLOOKUP($B15,Gesamt!$A$5:$D$306,3,FALSE)</f>
        <v>Florian</v>
      </c>
      <c r="E15" s="1" t="str">
        <f>+VLOOKUP($B15,Gesamt!$A$5:$D$306,4,FALSE)</f>
        <v>Mettingen</v>
      </c>
      <c r="F15" s="10" t="str">
        <f>+VLOOKUP($B15,Gesamt!$A$5:$F$306,5,FALSE)</f>
        <v>37,42</v>
      </c>
      <c r="G15" s="10" t="str">
        <f>+VLOOKUP($B15,Gesamt!$A$5:$G$306,6,FALSE)</f>
        <v>37,17</v>
      </c>
      <c r="H15" s="10" t="str">
        <f>+VLOOKUP($B15,Gesamt!$A$5:$H$306,7,FALSE)</f>
        <v>36,59</v>
      </c>
      <c r="I15" s="10" t="str">
        <f>+VLOOKUP($B15,Gesamt!$A$5:$I$306,8,FALSE)</f>
        <v>36,74</v>
      </c>
      <c r="J15" s="10" t="str">
        <f>+VLOOKUP($B15,Gesamt!$A$5:$Q$306,9,FALSE)</f>
        <v>35,74</v>
      </c>
      <c r="K15" s="10">
        <f>+VLOOKUP($B15,Gesamt!$A$5:$Q$306,10,FALSE)</f>
        <v>0</v>
      </c>
      <c r="L15" s="10">
        <f>+VLOOKUP($B15,Gesamt!$A$5:$Q$306,11,FALSE)</f>
        <v>0</v>
      </c>
      <c r="M15" s="10">
        <f>+VLOOKUP($B15,Gesamt!$A$5:$Q$306,12,FALSE)</f>
        <v>0</v>
      </c>
      <c r="N15" s="10">
        <f>+VLOOKUP($B15,Gesamt!$A$5:$Q$306,13,FALSE)</f>
        <v>0</v>
      </c>
      <c r="O15" s="10">
        <f>+VLOOKUP($B15,Gesamt!$A$5:$Q$306,14,FALSE)</f>
        <v>0</v>
      </c>
      <c r="P15" s="10">
        <f>+VLOOKUP($B15,Gesamt!$A$5:$Q$306,15,FALSE)</f>
        <v>0</v>
      </c>
      <c r="Q15" s="10">
        <f>+VLOOKUP($B15,Gesamt!$A$5:$Q$306,16,FALSE)</f>
        <v>0</v>
      </c>
      <c r="R15" s="10">
        <f t="shared" si="1"/>
        <v>146.24</v>
      </c>
      <c r="S15" s="8">
        <f t="shared" si="2"/>
        <v>-146.24</v>
      </c>
    </row>
    <row r="16" spans="1:19" ht="15">
      <c r="A16" s="1">
        <f>IF(R16&gt;0,RANK(S16,S:S),0)</f>
        <v>9</v>
      </c>
      <c r="B16" s="138">
        <v>104</v>
      </c>
      <c r="C16" s="2" t="str">
        <f>+VLOOKUP($B16,Gesamt!$A$5:$D$306,2,FALSE)</f>
        <v>Schier</v>
      </c>
      <c r="D16" s="2" t="str">
        <f>+VLOOKUP($B16,Gesamt!$A$5:$D$306,3,FALSE)</f>
        <v>Finn</v>
      </c>
      <c r="E16" s="1" t="str">
        <f>+VLOOKUP($B16,Gesamt!$A$5:$D$306,4,FALSE)</f>
        <v>Stromberg</v>
      </c>
      <c r="F16" s="10" t="str">
        <f>+VLOOKUP($B16,Gesamt!$A$5:$F$306,5,FALSE)</f>
        <v>37,33</v>
      </c>
      <c r="G16" s="10" t="str">
        <f>+VLOOKUP($B16,Gesamt!$A$5:$G$306,6,FALSE)</f>
        <v>37,19</v>
      </c>
      <c r="H16" s="10" t="str">
        <f>+VLOOKUP($B16,Gesamt!$A$5:$H$306,7,FALSE)</f>
        <v>36,62</v>
      </c>
      <c r="I16" s="10" t="str">
        <f>+VLOOKUP($B16,Gesamt!$A$5:$I$306,8,FALSE)</f>
        <v>36,31</v>
      </c>
      <c r="J16" s="10" t="str">
        <f>+VLOOKUP($B16,Gesamt!$A$5:$Q$306,9,FALSE)</f>
        <v>36,22</v>
      </c>
      <c r="K16" s="10">
        <f>+VLOOKUP($B16,Gesamt!$A$5:$Q$306,10,FALSE)</f>
        <v>0</v>
      </c>
      <c r="L16" s="10">
        <f>+VLOOKUP($B16,Gesamt!$A$5:$Q$306,11,FALSE)</f>
        <v>0</v>
      </c>
      <c r="M16" s="10">
        <f>+VLOOKUP($B16,Gesamt!$A$5:$Q$306,12,FALSE)</f>
        <v>0</v>
      </c>
      <c r="N16" s="10">
        <f>+VLOOKUP($B16,Gesamt!$A$5:$Q$306,13,FALSE)</f>
        <v>0</v>
      </c>
      <c r="O16" s="10">
        <f>+VLOOKUP($B16,Gesamt!$A$5:$Q$306,14,FALSE)</f>
        <v>0</v>
      </c>
      <c r="P16" s="10">
        <f>+VLOOKUP($B16,Gesamt!$A$5:$Q$306,15,FALSE)</f>
        <v>0</v>
      </c>
      <c r="Q16" s="10">
        <f>+VLOOKUP($B16,Gesamt!$A$5:$Q$306,16,FALSE)</f>
        <v>0</v>
      </c>
      <c r="R16" s="10">
        <f t="shared" si="1"/>
        <v>146.34</v>
      </c>
      <c r="S16" s="8">
        <f t="shared" si="2"/>
        <v>-146.34</v>
      </c>
    </row>
    <row r="17" spans="1:19" ht="15">
      <c r="A17" s="1">
        <f>IF(R17&gt;0,RANK(S17,S:S),0)</f>
        <v>10</v>
      </c>
      <c r="B17" s="138">
        <v>113</v>
      </c>
      <c r="C17" s="2" t="str">
        <f>+VLOOKUP($B17,Gesamt!$A$5:$D$306,2,FALSE)</f>
        <v>Bednarski</v>
      </c>
      <c r="D17" s="2" t="str">
        <f>+VLOOKUP($B17,Gesamt!$A$5:$D$306,3,FALSE)</f>
        <v>Jonathan</v>
      </c>
      <c r="E17" s="1" t="str">
        <f>+VLOOKUP($B17,Gesamt!$A$5:$D$306,4,FALSE)</f>
        <v>Mettingen</v>
      </c>
      <c r="F17" s="10" t="str">
        <f>+VLOOKUP($B17,Gesamt!$A$5:$F$306,5,FALSE)</f>
        <v>37,26</v>
      </c>
      <c r="G17" s="10" t="str">
        <f>+VLOOKUP($B17,Gesamt!$A$5:$G$306,6,FALSE)</f>
        <v>37,06</v>
      </c>
      <c r="H17" s="10" t="str">
        <f>+VLOOKUP($B17,Gesamt!$A$5:$H$306,7,FALSE)</f>
        <v>36,52</v>
      </c>
      <c r="I17" s="10" t="str">
        <f>+VLOOKUP($B17,Gesamt!$A$5:$I$306,8,FALSE)</f>
        <v>36,52</v>
      </c>
      <c r="J17" s="10" t="str">
        <f>+VLOOKUP($B17,Gesamt!$A$5:$Q$306,9,FALSE)</f>
        <v>36,25</v>
      </c>
      <c r="K17" s="10">
        <f>+VLOOKUP($B17,Gesamt!$A$5:$Q$306,10,FALSE)</f>
        <v>0</v>
      </c>
      <c r="L17" s="10">
        <f>+VLOOKUP($B17,Gesamt!$A$5:$Q$306,11,FALSE)</f>
        <v>0</v>
      </c>
      <c r="M17" s="10">
        <f>+VLOOKUP($B17,Gesamt!$A$5:$Q$306,12,FALSE)</f>
        <v>0</v>
      </c>
      <c r="N17" s="10">
        <f>+VLOOKUP($B17,Gesamt!$A$5:$Q$306,13,FALSE)</f>
        <v>0</v>
      </c>
      <c r="O17" s="10">
        <f>+VLOOKUP($B17,Gesamt!$A$5:$Q$306,14,FALSE)</f>
        <v>0</v>
      </c>
      <c r="P17" s="10">
        <f>+VLOOKUP($B17,Gesamt!$A$5:$Q$306,15,FALSE)</f>
        <v>0</v>
      </c>
      <c r="Q17" s="10">
        <f>+VLOOKUP($B17,Gesamt!$A$5:$Q$306,16,FALSE)</f>
        <v>0</v>
      </c>
      <c r="R17" s="10">
        <f t="shared" si="1"/>
        <v>146.35</v>
      </c>
      <c r="S17" s="8">
        <f t="shared" si="2"/>
        <v>-146.35</v>
      </c>
    </row>
    <row r="18" spans="1:19" ht="15">
      <c r="A18" s="1">
        <f>IF(R18&gt;0,RANK(S18,S:S),0)</f>
        <v>11</v>
      </c>
      <c r="B18" s="142">
        <v>127</v>
      </c>
      <c r="C18" s="2" t="str">
        <f>+VLOOKUP($B18,Gesamt!$A$5:$D$306,2,FALSE)</f>
        <v>Meister</v>
      </c>
      <c r="D18" s="2" t="str">
        <f>+VLOOKUP($B18,Gesamt!$A$5:$D$306,3,FALSE)</f>
        <v>Till</v>
      </c>
      <c r="E18" s="1" t="str">
        <f>+VLOOKUP($B18,Gesamt!$A$5:$D$306,4,FALSE)</f>
        <v>Mettingen</v>
      </c>
      <c r="F18" s="10" t="str">
        <f>+VLOOKUP($B18,Gesamt!$A$5:$F$306,5,FALSE)</f>
        <v>37,43</v>
      </c>
      <c r="G18" s="10" t="str">
        <f>+VLOOKUP($B18,Gesamt!$A$5:$G$306,6,FALSE)</f>
        <v>37,65</v>
      </c>
      <c r="H18" s="10" t="str">
        <f>+VLOOKUP($B18,Gesamt!$A$5:$H$306,7,FALSE)</f>
        <v>36,40</v>
      </c>
      <c r="I18" s="10" t="str">
        <f>+VLOOKUP($B18,Gesamt!$A$5:$I$306,8,FALSE)</f>
        <v>36,86</v>
      </c>
      <c r="J18" s="10" t="str">
        <f>+VLOOKUP($B18,Gesamt!$A$5:$Q$306,9,FALSE)</f>
        <v>35,67</v>
      </c>
      <c r="K18" s="10">
        <f>+VLOOKUP($B18,Gesamt!$A$5:$Q$306,10,FALSE)</f>
        <v>0</v>
      </c>
      <c r="L18" s="10">
        <f>+VLOOKUP($B18,Gesamt!$A$5:$Q$306,11,FALSE)</f>
        <v>0</v>
      </c>
      <c r="M18" s="10">
        <f>+VLOOKUP($B18,Gesamt!$A$5:$Q$306,12,FALSE)</f>
        <v>0</v>
      </c>
      <c r="N18" s="10">
        <f>+VLOOKUP($B18,Gesamt!$A$5:$Q$306,13,FALSE)</f>
        <v>0</v>
      </c>
      <c r="O18" s="10">
        <f>+VLOOKUP($B18,Gesamt!$A$5:$Q$306,14,FALSE)</f>
        <v>0</v>
      </c>
      <c r="P18" s="10">
        <f>+VLOOKUP($B18,Gesamt!$A$5:$Q$306,15,FALSE)</f>
        <v>0</v>
      </c>
      <c r="Q18" s="10">
        <f>+VLOOKUP($B18,Gesamt!$A$5:$Q$306,16,FALSE)</f>
        <v>0</v>
      </c>
      <c r="R18" s="10">
        <f>(F18*$F$4+G18*$G$4+H18*$H$4+I18*$I$4+J18*$J$4+K18*$K$4+L18*$F$4+M18*$G$4+N18*$H$4+O18*$I$4+P18*$J$4+Q18*$J$4)</f>
        <v>146.58</v>
      </c>
      <c r="S18" s="8">
        <f>IF(R18&gt;0,R18*-1,-1000)</f>
        <v>-146.58</v>
      </c>
    </row>
    <row r="19" spans="1:19" ht="15">
      <c r="A19" s="1">
        <f>IF(R19&gt;0,RANK(S19,S:S),0)</f>
        <v>12</v>
      </c>
      <c r="B19" s="138">
        <v>126</v>
      </c>
      <c r="C19" s="2" t="str">
        <f>+VLOOKUP($B19,Gesamt!$A$5:$D$306,2,FALSE)</f>
        <v>Gerland</v>
      </c>
      <c r="D19" s="2" t="str">
        <f>+VLOOKUP($B19,Gesamt!$A$5:$D$306,3,FALSE)</f>
        <v>Lio</v>
      </c>
      <c r="E19" s="1" t="str">
        <f>+VLOOKUP($B19,Gesamt!$A$5:$D$306,4,FALSE)</f>
        <v>Klüsserath</v>
      </c>
      <c r="F19" s="10" t="str">
        <f>+VLOOKUP($B19,Gesamt!$A$5:$F$306,5,FALSE)</f>
        <v>37,56</v>
      </c>
      <c r="G19" s="10" t="str">
        <f>+VLOOKUP($B19,Gesamt!$A$5:$G$306,6,FALSE)</f>
        <v>37,74</v>
      </c>
      <c r="H19" s="10" t="str">
        <f>+VLOOKUP($B19,Gesamt!$A$5:$H$306,7,FALSE)</f>
        <v>36,45</v>
      </c>
      <c r="I19" s="10" t="str">
        <f>+VLOOKUP($B19,Gesamt!$A$5:$I$306,8,FALSE)</f>
        <v>36,69</v>
      </c>
      <c r="J19" s="10" t="str">
        <f>+VLOOKUP($B19,Gesamt!$A$5:$Q$306,9,FALSE)</f>
        <v>35,84</v>
      </c>
      <c r="K19" s="10">
        <f>+VLOOKUP($B19,Gesamt!$A$5:$Q$306,10,FALSE)</f>
        <v>0</v>
      </c>
      <c r="L19" s="10">
        <f>+VLOOKUP($B19,Gesamt!$A$5:$Q$306,11,FALSE)</f>
        <v>0</v>
      </c>
      <c r="M19" s="10">
        <f>+VLOOKUP($B19,Gesamt!$A$5:$Q$306,12,FALSE)</f>
        <v>0</v>
      </c>
      <c r="N19" s="10">
        <f>+VLOOKUP($B19,Gesamt!$A$5:$Q$306,13,FALSE)</f>
        <v>0</v>
      </c>
      <c r="O19" s="10">
        <f>+VLOOKUP($B19,Gesamt!$A$5:$Q$306,14,FALSE)</f>
        <v>0</v>
      </c>
      <c r="P19" s="10">
        <f>+VLOOKUP($B19,Gesamt!$A$5:$Q$306,15,FALSE)</f>
        <v>0</v>
      </c>
      <c r="Q19" s="10">
        <f>+VLOOKUP($B19,Gesamt!$A$5:$Q$306,16,FALSE)</f>
        <v>0</v>
      </c>
      <c r="R19" s="10">
        <f>(F19*$F$4+G19*$G$4+H19*$H$4+I19*$I$4+J19*$J$4+K19*$K$4+L19*$F$4+M19*$G$4+N19*$H$4+O19*$I$4+P19*$J$4+Q19*$J$4)</f>
        <v>146.72</v>
      </c>
      <c r="S19" s="8">
        <f>IF(R19&gt;0,R19*-1,-1000)</f>
        <v>-146.72</v>
      </c>
    </row>
    <row r="20" spans="1:19" ht="15">
      <c r="A20" s="1">
        <f>IF(R20&gt;0,RANK(S20,S:S),0)</f>
        <v>13</v>
      </c>
      <c r="B20" s="138">
        <v>109</v>
      </c>
      <c r="C20" s="2" t="str">
        <f>+VLOOKUP($B20,Gesamt!$A$5:$D$306,2,FALSE)</f>
        <v>Demleitner</v>
      </c>
      <c r="D20" s="2" t="str">
        <f>+VLOOKUP($B20,Gesamt!$A$5:$D$306,3,FALSE)</f>
        <v>Angelike</v>
      </c>
      <c r="E20" s="1" t="str">
        <f>+VLOOKUP($B20,Gesamt!$A$5:$D$306,4,FALSE)</f>
        <v>Bergkamen</v>
      </c>
      <c r="F20" s="10" t="str">
        <f>+VLOOKUP($B20,Gesamt!$A$5:$F$306,5,FALSE)</f>
        <v>38,09</v>
      </c>
      <c r="G20" s="10" t="str">
        <f>+VLOOKUP($B20,Gesamt!$A$5:$G$306,6,FALSE)</f>
        <v>37,92</v>
      </c>
      <c r="H20" s="10" t="str">
        <f>+VLOOKUP($B20,Gesamt!$A$5:$H$306,7,FALSE)</f>
        <v>36,16</v>
      </c>
      <c r="I20" s="10" t="str">
        <f>+VLOOKUP($B20,Gesamt!$A$5:$I$306,8,FALSE)</f>
        <v>36,87</v>
      </c>
      <c r="J20" s="10" t="str">
        <f>+VLOOKUP($B20,Gesamt!$A$5:$Q$306,9,FALSE)</f>
        <v>36,26</v>
      </c>
      <c r="K20" s="10">
        <f>+VLOOKUP($B20,Gesamt!$A$5:$Q$306,10,FALSE)</f>
        <v>0</v>
      </c>
      <c r="L20" s="10">
        <f>+VLOOKUP($B20,Gesamt!$A$5:$Q$306,11,FALSE)</f>
        <v>0</v>
      </c>
      <c r="M20" s="10">
        <f>+VLOOKUP($B20,Gesamt!$A$5:$Q$306,12,FALSE)</f>
        <v>0</v>
      </c>
      <c r="N20" s="10">
        <f>+VLOOKUP($B20,Gesamt!$A$5:$Q$306,13,FALSE)</f>
        <v>0</v>
      </c>
      <c r="O20" s="10">
        <f>+VLOOKUP($B20,Gesamt!$A$5:$Q$306,14,FALSE)</f>
        <v>0</v>
      </c>
      <c r="P20" s="10">
        <f>+VLOOKUP($B20,Gesamt!$A$5:$Q$306,15,FALSE)</f>
        <v>0</v>
      </c>
      <c r="Q20" s="10">
        <f>+VLOOKUP($B20,Gesamt!$A$5:$Q$306,16,FALSE)</f>
        <v>0</v>
      </c>
      <c r="R20" s="10">
        <f t="shared" si="1"/>
        <v>147.21</v>
      </c>
      <c r="S20" s="8">
        <f t="shared" si="2"/>
        <v>-147.21</v>
      </c>
    </row>
    <row r="21" spans="1:19" ht="15">
      <c r="A21" s="1">
        <f>IF(R21&gt;0,RANK(S21,S:S),0)</f>
        <v>14</v>
      </c>
      <c r="B21" s="142">
        <v>110</v>
      </c>
      <c r="C21" s="2" t="str">
        <f>+VLOOKUP($B21,Gesamt!$A$5:$D$306,2,FALSE)</f>
        <v>Claus</v>
      </c>
      <c r="D21" s="2" t="str">
        <f>+VLOOKUP($B21,Gesamt!$A$5:$D$306,3,FALSE)</f>
        <v>Florentina</v>
      </c>
      <c r="E21" s="1" t="str">
        <f>+VLOOKUP($B21,Gesamt!$A$5:$D$306,4,FALSE)</f>
        <v>Bergkamen</v>
      </c>
      <c r="F21" s="10" t="str">
        <f>+VLOOKUP($B21,Gesamt!$A$5:$F$306,5,FALSE)</f>
        <v>39,99</v>
      </c>
      <c r="G21" s="10" t="str">
        <f>+VLOOKUP($B21,Gesamt!$A$5:$G$306,6,FALSE)</f>
        <v>39,45</v>
      </c>
      <c r="H21" s="10" t="str">
        <f>+VLOOKUP($B21,Gesamt!$A$5:$H$306,7,FALSE)</f>
        <v>38,52</v>
      </c>
      <c r="I21" s="10" t="str">
        <f>+VLOOKUP($B21,Gesamt!$A$5:$I$306,8,FALSE)</f>
        <v>38,79</v>
      </c>
      <c r="J21" s="10" t="str">
        <f>+VLOOKUP($B21,Gesamt!$A$5:$Q$306,9,FALSE)</f>
        <v>38,15</v>
      </c>
      <c r="K21" s="10">
        <f>+VLOOKUP($B21,Gesamt!$A$5:$Q$306,10,FALSE)</f>
        <v>0</v>
      </c>
      <c r="L21" s="10">
        <f>+VLOOKUP($B21,Gesamt!$A$5:$Q$306,11,FALSE)</f>
        <v>0</v>
      </c>
      <c r="M21" s="10">
        <f>+VLOOKUP($B21,Gesamt!$A$5:$Q$306,12,FALSE)</f>
        <v>0</v>
      </c>
      <c r="N21" s="10">
        <f>+VLOOKUP($B21,Gesamt!$A$5:$Q$306,13,FALSE)</f>
        <v>0</v>
      </c>
      <c r="O21" s="10">
        <f>+VLOOKUP($B21,Gesamt!$A$5:$Q$306,14,FALSE)</f>
        <v>0</v>
      </c>
      <c r="P21" s="10">
        <f>+VLOOKUP($B21,Gesamt!$A$5:$Q$306,15,FALSE)</f>
        <v>0</v>
      </c>
      <c r="Q21" s="10">
        <f>+VLOOKUP($B21,Gesamt!$A$5:$Q$306,16,FALSE)</f>
        <v>0</v>
      </c>
      <c r="R21" s="10">
        <f>(F21*$F$4+G21*$G$4+H21*$H$4+I21*$I$4+J21*$J$4+K21*$K$4+L21*$F$4+M21*$G$4+N21*$H$4+O21*$I$4+P21*$J$4+Q21*$J$4)</f>
        <v>154.91</v>
      </c>
      <c r="S21" s="8">
        <f>IF(R21&gt;0,R21*-1,-1000)</f>
        <v>-154.91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/>
  <dimension ref="A3:U17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MIN(F8:F16)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35.21</v>
      </c>
      <c r="K5" s="10">
        <f t="shared" si="0"/>
        <v>0</v>
      </c>
    </row>
    <row r="6" spans="12:17" ht="12.75">
      <c r="L6" s="151" t="s">
        <v>80</v>
      </c>
      <c r="M6" s="151"/>
      <c r="N6" s="151"/>
      <c r="O6" s="151"/>
      <c r="P6" s="151"/>
      <c r="Q6" s="151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5">
      <c r="A8" s="1">
        <f>IF(R8&gt;0,RANK(S8,S:S),0)</f>
        <v>1</v>
      </c>
      <c r="B8" s="139">
        <v>312</v>
      </c>
      <c r="C8" s="2" t="str">
        <f>+VLOOKUP($B8,Gesamt!$A$5:$D$306,2,FALSE)</f>
        <v>Neuhaus</v>
      </c>
      <c r="D8" s="2" t="str">
        <f>+VLOOKUP($B8,Gesamt!$A$5:$D$306,3,FALSE)</f>
        <v>Robin</v>
      </c>
      <c r="E8" s="1" t="str">
        <f>+VLOOKUP($B8,Gesamt!$A$5:$D$306,4,FALSE)</f>
        <v>Mettingen</v>
      </c>
      <c r="F8" s="10" t="str">
        <f>+VLOOKUP($B8,Gesamt!$A$5:$F$306,5,FALSE)</f>
        <v>35,91</v>
      </c>
      <c r="G8" s="10" t="str">
        <f>+VLOOKUP($B8,Gesamt!$A$5:$G$306,6,FALSE)</f>
        <v>35,69</v>
      </c>
      <c r="H8" s="10" t="str">
        <f>+VLOOKUP($B8,Gesamt!$A$5:$H$306,7,FALSE)</f>
        <v>35,16</v>
      </c>
      <c r="I8" s="10" t="str">
        <f>+VLOOKUP($B8,Gesamt!$A$5:$I$306,8,FALSE)</f>
        <v>35,01</v>
      </c>
      <c r="J8" s="10" t="str">
        <f>+VLOOKUP($B8,Gesamt!$A$5:$Q$306,9,FALSE)</f>
        <v>34,59</v>
      </c>
      <c r="K8" s="10">
        <f>+VLOOKUP($B8,Gesamt!$A$5:$Q$306,10,FALSE)</f>
        <v>0</v>
      </c>
      <c r="L8" s="10">
        <f>+VLOOKUP($B8,Gesamt!$A$5:$Q$306,11,FALSE)</f>
        <v>0</v>
      </c>
      <c r="M8" s="10">
        <f>+VLOOKUP($B8,Gesamt!$A$5:$Q$306,12,FALSE)</f>
        <v>0</v>
      </c>
      <c r="N8" s="10">
        <f>+VLOOKUP($B8,Gesamt!$A$5:$Q$306,13,FALSE)</f>
        <v>0</v>
      </c>
      <c r="O8" s="10">
        <f>+VLOOKUP($B8,Gesamt!$A$5:$Q$306,14,FALSE)</f>
        <v>0</v>
      </c>
      <c r="P8" s="10">
        <f>+VLOOKUP($B8,Gesamt!$A$5:$Q$306,15,FALSE)</f>
        <v>0</v>
      </c>
      <c r="Q8" s="10">
        <f>+VLOOKUP($B8,Gesamt!$A$5:$Q$306,16,FALSE)</f>
        <v>0</v>
      </c>
      <c r="R8" s="10">
        <f aca="true" t="shared" si="1" ref="R8:R16">(F8*$F$4+G8*$G$4+H8*$H$4+I8*$I$4+J8*$J$4+K8*$K$4+L8*$F$4+M8*$G$4+N8*$H$4+O8*$I$4+P8*$J$4+Q8*$J$4)</f>
        <v>140.45</v>
      </c>
      <c r="S8" s="8">
        <f aca="true" t="shared" si="2" ref="S8:S16">IF(R8&gt;0,R8*-1,-1000)</f>
        <v>-140.45</v>
      </c>
    </row>
    <row r="9" spans="1:19" ht="15">
      <c r="A9" s="1">
        <f>IF(R9&gt;0,RANK(S9,S:S),0)</f>
        <v>2</v>
      </c>
      <c r="B9" s="139">
        <v>304</v>
      </c>
      <c r="C9" s="2" t="str">
        <f>+VLOOKUP($B9,Gesamt!$A$5:$D$306,2,FALSE)</f>
        <v>Kessling</v>
      </c>
      <c r="D9" s="2" t="str">
        <f>+VLOOKUP($B9,Gesamt!$A$5:$D$306,3,FALSE)</f>
        <v>Sophie</v>
      </c>
      <c r="E9" s="1" t="str">
        <f>+VLOOKUP($B9,Gesamt!$A$5:$D$306,4,FALSE)</f>
        <v>Mettingen</v>
      </c>
      <c r="F9" s="10" t="str">
        <f>+VLOOKUP($B9,Gesamt!$A$5:$F$306,5,FALSE)</f>
        <v>36,30</v>
      </c>
      <c r="G9" s="10" t="str">
        <f>+VLOOKUP($B9,Gesamt!$A$5:$G$306,6,FALSE)</f>
        <v>35,64</v>
      </c>
      <c r="H9" s="10" t="str">
        <f>+VLOOKUP($B9,Gesamt!$A$5:$H$306,7,FALSE)</f>
        <v>35,25</v>
      </c>
      <c r="I9" s="10" t="str">
        <f>+VLOOKUP($B9,Gesamt!$A$5:$I$306,8,FALSE)</f>
        <v>35,15</v>
      </c>
      <c r="J9" s="10" t="str">
        <f>+VLOOKUP($B9,Gesamt!$A$5:$Q$306,9,FALSE)</f>
        <v>34,89</v>
      </c>
      <c r="K9" s="10">
        <f>+VLOOKUP($B9,Gesamt!$A$5:$Q$306,10,FALSE)</f>
        <v>0</v>
      </c>
      <c r="L9" s="10">
        <f>+VLOOKUP($B9,Gesamt!$A$5:$Q$306,11,FALSE)</f>
        <v>0</v>
      </c>
      <c r="M9" s="10">
        <f>+VLOOKUP($B9,Gesamt!$A$5:$Q$306,12,FALSE)</f>
        <v>0</v>
      </c>
      <c r="N9" s="10">
        <f>+VLOOKUP($B9,Gesamt!$A$5:$Q$306,13,FALSE)</f>
        <v>0</v>
      </c>
      <c r="O9" s="10">
        <f>+VLOOKUP($B9,Gesamt!$A$5:$Q$306,14,FALSE)</f>
        <v>0</v>
      </c>
      <c r="P9" s="10">
        <f>+VLOOKUP($B9,Gesamt!$A$5:$Q$306,15,FALSE)</f>
        <v>0</v>
      </c>
      <c r="Q9" s="10">
        <f>+VLOOKUP($B9,Gesamt!$A$5:$Q$306,16,FALSE)</f>
        <v>0</v>
      </c>
      <c r="R9" s="10">
        <f t="shared" si="1"/>
        <v>140.93</v>
      </c>
      <c r="S9" s="8">
        <f t="shared" si="2"/>
        <v>-140.93</v>
      </c>
    </row>
    <row r="10" spans="1:19" ht="15">
      <c r="A10" s="1">
        <f>IF(R10&gt;0,RANK(S10,S:S),0)</f>
        <v>3</v>
      </c>
      <c r="B10" s="139">
        <v>303</v>
      </c>
      <c r="C10" s="2" t="str">
        <f>+VLOOKUP($B10,Gesamt!$A$5:$D$306,2,FALSE)</f>
        <v>Freudenstein</v>
      </c>
      <c r="D10" s="2" t="str">
        <f>+VLOOKUP($B10,Gesamt!$A$5:$D$306,3,FALSE)</f>
        <v>Rieke</v>
      </c>
      <c r="E10" s="1" t="str">
        <f>+VLOOKUP($B10,Gesamt!$A$5:$D$306,4,FALSE)</f>
        <v>Mettingen</v>
      </c>
      <c r="F10" s="10" t="str">
        <f>+VLOOKUP($B10,Gesamt!$A$5:$F$306,5,FALSE)</f>
        <v>35,93</v>
      </c>
      <c r="G10" s="10" t="str">
        <f>+VLOOKUP($B10,Gesamt!$A$5:$G$306,6,FALSE)</f>
        <v>35,72</v>
      </c>
      <c r="H10" s="10" t="str">
        <f>+VLOOKUP($B10,Gesamt!$A$5:$H$306,7,FALSE)</f>
        <v>35,17</v>
      </c>
      <c r="I10" s="10" t="str">
        <f>+VLOOKUP($B10,Gesamt!$A$5:$I$306,8,FALSE)</f>
        <v>35,29</v>
      </c>
      <c r="J10" s="10" t="str">
        <f>+VLOOKUP($B10,Gesamt!$A$5:$Q$306,9,FALSE)</f>
        <v>34,76</v>
      </c>
      <c r="K10" s="10">
        <f>+VLOOKUP($B10,Gesamt!$A$5:$Q$306,10,FALSE)</f>
        <v>0</v>
      </c>
      <c r="L10" s="10">
        <f>+VLOOKUP($B10,Gesamt!$A$5:$Q$306,11,FALSE)</f>
        <v>0</v>
      </c>
      <c r="M10" s="10">
        <f>+VLOOKUP($B10,Gesamt!$A$5:$Q$306,12,FALSE)</f>
        <v>0</v>
      </c>
      <c r="N10" s="10">
        <f>+VLOOKUP($B10,Gesamt!$A$5:$Q$306,13,FALSE)</f>
        <v>0</v>
      </c>
      <c r="O10" s="10">
        <f>+VLOOKUP($B10,Gesamt!$A$5:$Q$306,14,FALSE)</f>
        <v>0</v>
      </c>
      <c r="P10" s="10">
        <f>+VLOOKUP($B10,Gesamt!$A$5:$Q$306,15,FALSE)</f>
        <v>0</v>
      </c>
      <c r="Q10" s="10">
        <f>+VLOOKUP($B10,Gesamt!$A$5:$Q$306,16,FALSE)</f>
        <v>0</v>
      </c>
      <c r="R10" s="10">
        <f t="shared" si="1"/>
        <v>140.94</v>
      </c>
      <c r="S10" s="8">
        <f t="shared" si="2"/>
        <v>-140.94</v>
      </c>
    </row>
    <row r="11" spans="1:19" ht="15">
      <c r="A11" s="1">
        <f>IF(R11&gt;0,RANK(S11,S:S),0)</f>
        <v>4</v>
      </c>
      <c r="B11" s="139">
        <v>301</v>
      </c>
      <c r="C11" s="2" t="str">
        <f>+VLOOKUP($B11,Gesamt!$A$5:$D$306,2,FALSE)</f>
        <v>Lampe</v>
      </c>
      <c r="D11" s="2" t="str">
        <f>+VLOOKUP($B11,Gesamt!$A$5:$D$306,3,FALSE)</f>
        <v>Pia</v>
      </c>
      <c r="E11" s="1" t="str">
        <f>+VLOOKUP($B11,Gesamt!$A$5:$D$306,4,FALSE)</f>
        <v>Mettingen</v>
      </c>
      <c r="F11" s="10" t="str">
        <f>+VLOOKUP($B11,Gesamt!$A$5:$F$306,5,FALSE)</f>
        <v>36,52</v>
      </c>
      <c r="G11" s="10" t="str">
        <f>+VLOOKUP($B11,Gesamt!$A$5:$G$306,6,FALSE)</f>
        <v>35,78</v>
      </c>
      <c r="H11" s="10" t="str">
        <f>+VLOOKUP($B11,Gesamt!$A$5:$H$306,7,FALSE)</f>
        <v>35,46</v>
      </c>
      <c r="I11" s="10" t="str">
        <f>+VLOOKUP($B11,Gesamt!$A$5:$I$306,8,FALSE)</f>
        <v>35,31</v>
      </c>
      <c r="J11" s="10" t="str">
        <f>+VLOOKUP($B11,Gesamt!$A$5:$Q$306,9,FALSE)</f>
        <v>35,11</v>
      </c>
      <c r="K11" s="10">
        <f>+VLOOKUP($B11,Gesamt!$A$5:$Q$306,10,FALSE)</f>
        <v>0</v>
      </c>
      <c r="L11" s="10">
        <f>+VLOOKUP($B11,Gesamt!$A$5:$Q$306,11,FALSE)</f>
        <v>0</v>
      </c>
      <c r="M11" s="10">
        <f>+VLOOKUP($B11,Gesamt!$A$5:$Q$306,12,FALSE)</f>
        <v>0</v>
      </c>
      <c r="N11" s="10">
        <f>+VLOOKUP($B11,Gesamt!$A$5:$Q$306,13,FALSE)</f>
        <v>0</v>
      </c>
      <c r="O11" s="10">
        <f>+VLOOKUP($B11,Gesamt!$A$5:$Q$306,14,FALSE)</f>
        <v>0</v>
      </c>
      <c r="P11" s="10">
        <f>+VLOOKUP($B11,Gesamt!$A$5:$Q$306,15,FALSE)</f>
        <v>0</v>
      </c>
      <c r="Q11" s="10">
        <f>+VLOOKUP($B11,Gesamt!$A$5:$Q$306,16,FALSE)</f>
        <v>0</v>
      </c>
      <c r="R11" s="10">
        <f t="shared" si="1"/>
        <v>141.66</v>
      </c>
      <c r="S11" s="8">
        <f t="shared" si="2"/>
        <v>-141.66</v>
      </c>
    </row>
    <row r="12" spans="1:19" ht="15">
      <c r="A12" s="1">
        <f>IF(R12&gt;0,RANK(S12,S:S),0)</f>
        <v>5</v>
      </c>
      <c r="B12" s="139">
        <v>313</v>
      </c>
      <c r="C12" s="2" t="str">
        <f>+VLOOKUP($B12,Gesamt!$A$5:$D$306,2,FALSE)</f>
        <v>Meyer</v>
      </c>
      <c r="D12" s="2" t="str">
        <f>+VLOOKUP($B12,Gesamt!$A$5:$D$306,3,FALSE)</f>
        <v>Johann</v>
      </c>
      <c r="E12" s="1" t="str">
        <f>+VLOOKUP($B12,Gesamt!$A$5:$D$306,4,FALSE)</f>
        <v>Mettingen</v>
      </c>
      <c r="F12" s="10" t="str">
        <f>+VLOOKUP($B12,Gesamt!$A$5:$F$306,5,FALSE)</f>
        <v>36,22</v>
      </c>
      <c r="G12" s="10" t="str">
        <f>+VLOOKUP($B12,Gesamt!$A$5:$G$306,6,FALSE)</f>
        <v>35,97</v>
      </c>
      <c r="H12" s="10" t="str">
        <f>+VLOOKUP($B12,Gesamt!$A$5:$H$306,7,FALSE)</f>
        <v>35,40</v>
      </c>
      <c r="I12" s="10" t="str">
        <f>+VLOOKUP($B12,Gesamt!$A$5:$I$306,8,FALSE)</f>
        <v>35,35</v>
      </c>
      <c r="J12" s="10" t="str">
        <f>+VLOOKUP($B12,Gesamt!$A$5:$Q$306,9,FALSE)</f>
        <v>35,02</v>
      </c>
      <c r="K12" s="10">
        <f>+VLOOKUP($B12,Gesamt!$A$5:$Q$306,10,FALSE)</f>
        <v>0</v>
      </c>
      <c r="L12" s="10">
        <f>+VLOOKUP($B12,Gesamt!$A$5:$Q$306,11,FALSE)</f>
        <v>0</v>
      </c>
      <c r="M12" s="10">
        <f>+VLOOKUP($B12,Gesamt!$A$5:$Q$306,12,FALSE)</f>
        <v>0</v>
      </c>
      <c r="N12" s="10">
        <f>+VLOOKUP($B12,Gesamt!$A$5:$Q$306,13,FALSE)</f>
        <v>0</v>
      </c>
      <c r="O12" s="10">
        <f>+VLOOKUP($B12,Gesamt!$A$5:$Q$306,14,FALSE)</f>
        <v>0</v>
      </c>
      <c r="P12" s="10">
        <f>+VLOOKUP($B12,Gesamt!$A$5:$Q$306,15,FALSE)</f>
        <v>0</v>
      </c>
      <c r="Q12" s="10">
        <f>+VLOOKUP($B12,Gesamt!$A$5:$Q$306,16,FALSE)</f>
        <v>0</v>
      </c>
      <c r="R12" s="10">
        <f t="shared" si="1"/>
        <v>141.74</v>
      </c>
      <c r="S12" s="8">
        <f t="shared" si="2"/>
        <v>-141.74</v>
      </c>
    </row>
    <row r="13" spans="1:19" ht="15">
      <c r="A13" s="1">
        <f>IF(R13&gt;0,RANK(S13,S:S),0)</f>
        <v>6</v>
      </c>
      <c r="B13" s="139">
        <v>315</v>
      </c>
      <c r="C13" s="2" t="str">
        <f>+VLOOKUP($B13,Gesamt!$A$5:$D$306,2,FALSE)</f>
        <v>Steinberg</v>
      </c>
      <c r="D13" s="2" t="str">
        <f>+VLOOKUP($B13,Gesamt!$A$5:$D$306,3,FALSE)</f>
        <v>Kimberly</v>
      </c>
      <c r="E13" s="1" t="str">
        <f>+VLOOKUP($B13,Gesamt!$A$5:$D$306,4,FALSE)</f>
        <v>Billerbeck</v>
      </c>
      <c r="F13" s="10" t="str">
        <f>+VLOOKUP($B13,Gesamt!$A$5:$F$306,5,FALSE)</f>
        <v>36,18</v>
      </c>
      <c r="G13" s="10" t="str">
        <f>+VLOOKUP($B13,Gesamt!$A$5:$G$306,6,FALSE)</f>
        <v>36,09</v>
      </c>
      <c r="H13" s="10" t="str">
        <f>+VLOOKUP($B13,Gesamt!$A$5:$H$306,7,FALSE)</f>
        <v>35,25</v>
      </c>
      <c r="I13" s="10" t="str">
        <f>+VLOOKUP($B13,Gesamt!$A$5:$I$306,8,FALSE)</f>
        <v>35,84</v>
      </c>
      <c r="J13" s="10" t="str">
        <f>+VLOOKUP($B13,Gesamt!$A$5:$Q$306,9,FALSE)</f>
        <v>35,33</v>
      </c>
      <c r="K13" s="10">
        <f>+VLOOKUP($B13,Gesamt!$A$5:$Q$306,10,FALSE)</f>
        <v>0</v>
      </c>
      <c r="L13" s="10">
        <f>+VLOOKUP($B13,Gesamt!$A$5:$Q$306,11,FALSE)</f>
        <v>0</v>
      </c>
      <c r="M13" s="10">
        <f>+VLOOKUP($B13,Gesamt!$A$5:$Q$306,12,FALSE)</f>
        <v>0</v>
      </c>
      <c r="N13" s="10">
        <f>+VLOOKUP($B13,Gesamt!$A$5:$Q$306,13,FALSE)</f>
        <v>0</v>
      </c>
      <c r="O13" s="10">
        <f>+VLOOKUP($B13,Gesamt!$A$5:$Q$306,14,FALSE)</f>
        <v>0</v>
      </c>
      <c r="P13" s="10">
        <f>+VLOOKUP($B13,Gesamt!$A$5:$Q$306,15,FALSE)</f>
        <v>0</v>
      </c>
      <c r="Q13" s="10">
        <f>+VLOOKUP($B13,Gesamt!$A$5:$Q$306,16,FALSE)</f>
        <v>0</v>
      </c>
      <c r="R13" s="10">
        <f t="shared" si="1"/>
        <v>142.51</v>
      </c>
      <c r="S13" s="8">
        <f t="shared" si="2"/>
        <v>-142.51</v>
      </c>
    </row>
    <row r="14" spans="1:19" ht="15">
      <c r="A14" s="1">
        <f>IF(R14&gt;0,RANK(S14,S:S),0)</f>
        <v>7</v>
      </c>
      <c r="B14" s="139">
        <v>321</v>
      </c>
      <c r="C14" s="2" t="str">
        <f>+VLOOKUP($B14,Gesamt!$A$5:$D$306,2,FALSE)</f>
        <v>Gerland</v>
      </c>
      <c r="D14" s="2" t="str">
        <f>+VLOOKUP($B14,Gesamt!$A$5:$D$306,3,FALSE)</f>
        <v>Nils</v>
      </c>
      <c r="E14" s="1" t="str">
        <f>+VLOOKUP($B14,Gesamt!$A$5:$D$306,4,FALSE)</f>
        <v>Klüsserath</v>
      </c>
      <c r="F14" s="10" t="str">
        <f>+VLOOKUP($B14,Gesamt!$A$5:$F$306,5,FALSE)</f>
        <v>36,71</v>
      </c>
      <c r="G14" s="10" t="str">
        <f>+VLOOKUP($B14,Gesamt!$A$5:$G$306,6,FALSE)</f>
        <v>36,50</v>
      </c>
      <c r="H14" s="10" t="str">
        <f>+VLOOKUP($B14,Gesamt!$A$5:$H$306,7,FALSE)</f>
        <v>35,93</v>
      </c>
      <c r="I14" s="10" t="str">
        <f>+VLOOKUP($B14,Gesamt!$A$5:$I$306,8,FALSE)</f>
        <v>35,35</v>
      </c>
      <c r="J14" s="10">
        <v>35.21</v>
      </c>
      <c r="K14" s="10">
        <f>+VLOOKUP($B14,Gesamt!$A$5:$Q$306,10,FALSE)</f>
        <v>0</v>
      </c>
      <c r="L14" s="10">
        <f>+VLOOKUP($B14,Gesamt!$A$5:$Q$306,11,FALSE)</f>
        <v>0</v>
      </c>
      <c r="M14" s="10">
        <f>+VLOOKUP($B14,Gesamt!$A$5:$Q$306,12,FALSE)</f>
        <v>0</v>
      </c>
      <c r="N14" s="10">
        <f>+VLOOKUP($B14,Gesamt!$A$5:$Q$306,13,FALSE)</f>
        <v>0</v>
      </c>
      <c r="O14" s="10">
        <f>+VLOOKUP($B14,Gesamt!$A$5:$Q$306,14,FALSE)</f>
        <v>0</v>
      </c>
      <c r="P14" s="10">
        <f>+VLOOKUP($B14,Gesamt!$A$5:$Q$306,15,FALSE)</f>
        <v>0</v>
      </c>
      <c r="Q14" s="10">
        <f>+VLOOKUP($B14,Gesamt!$A$5:$Q$306,16,FALSE)</f>
        <v>0</v>
      </c>
      <c r="R14" s="10">
        <f t="shared" si="1"/>
        <v>142.99</v>
      </c>
      <c r="S14" s="8">
        <f t="shared" si="2"/>
        <v>-142.99</v>
      </c>
    </row>
    <row r="15" spans="1:19" ht="15">
      <c r="A15" s="1">
        <f>IF(R15&gt;0,RANK(S15,S:S),0)</f>
        <v>8</v>
      </c>
      <c r="B15" s="139">
        <v>322</v>
      </c>
      <c r="C15" s="2" t="str">
        <f>+VLOOKUP($B15,Gesamt!$A$5:$D$306,2,FALSE)</f>
        <v>Grützner</v>
      </c>
      <c r="D15" s="2" t="str">
        <f>+VLOOKUP($B15,Gesamt!$A$5:$D$306,3,FALSE)</f>
        <v>Lennox</v>
      </c>
      <c r="E15" s="1" t="str">
        <f>+VLOOKUP($B15,Gesamt!$A$5:$D$306,4,FALSE)</f>
        <v>Billerbeck</v>
      </c>
      <c r="F15" s="10" t="str">
        <f>+VLOOKUP($B15,Gesamt!$A$5:$F$306,5,FALSE)</f>
        <v>36,91</v>
      </c>
      <c r="G15" s="10" t="str">
        <f>+VLOOKUP($B15,Gesamt!$A$5:$G$306,6,FALSE)</f>
        <v>36,09</v>
      </c>
      <c r="H15" s="10" t="str">
        <f>+VLOOKUP($B15,Gesamt!$A$5:$H$306,7,FALSE)</f>
        <v>35,61</v>
      </c>
      <c r="I15" s="10" t="str">
        <f>+VLOOKUP($B15,Gesamt!$A$5:$I$306,8,FALSE)</f>
        <v>35,74</v>
      </c>
      <c r="J15" s="10" t="str">
        <f>+VLOOKUP($B15,Gesamt!$A$5:$Q$306,9,FALSE)</f>
        <v>35,56</v>
      </c>
      <c r="K15" s="10">
        <f>+VLOOKUP($B15,Gesamt!$A$5:$Q$306,10,FALSE)</f>
        <v>0</v>
      </c>
      <c r="L15" s="10">
        <f>+VLOOKUP($B15,Gesamt!$A$5:$Q$306,11,FALSE)</f>
        <v>0</v>
      </c>
      <c r="M15" s="10">
        <f>+VLOOKUP($B15,Gesamt!$A$5:$Q$306,12,FALSE)</f>
        <v>0</v>
      </c>
      <c r="N15" s="10">
        <f>+VLOOKUP($B15,Gesamt!$A$5:$Q$306,13,FALSE)</f>
        <v>0</v>
      </c>
      <c r="O15" s="10">
        <f>+VLOOKUP($B15,Gesamt!$A$5:$Q$306,14,FALSE)</f>
        <v>0</v>
      </c>
      <c r="P15" s="10">
        <f>+VLOOKUP($B15,Gesamt!$A$5:$Q$306,15,FALSE)</f>
        <v>0</v>
      </c>
      <c r="Q15" s="10">
        <f>+VLOOKUP($B15,Gesamt!$A$5:$Q$306,16,FALSE)</f>
        <v>0</v>
      </c>
      <c r="R15" s="10">
        <f t="shared" si="1"/>
        <v>143</v>
      </c>
      <c r="S15" s="8">
        <f t="shared" si="2"/>
        <v>-143</v>
      </c>
    </row>
    <row r="16" spans="1:19" ht="15">
      <c r="A16" s="1">
        <f>IF(R16&gt;0,RANK(S16,S:S),0)</f>
        <v>9</v>
      </c>
      <c r="B16" s="139">
        <v>310</v>
      </c>
      <c r="C16" s="2" t="str">
        <f>+VLOOKUP($B16,Gesamt!$A$5:$D$306,2,FALSE)</f>
        <v>Ricker</v>
      </c>
      <c r="D16" s="2" t="str">
        <f>+VLOOKUP($B16,Gesamt!$A$5:$D$306,3,FALSE)</f>
        <v>Sarah</v>
      </c>
      <c r="E16" s="1" t="str">
        <f>+VLOOKUP($B16,Gesamt!$A$5:$D$306,4,FALSE)</f>
        <v>Billerbeck</v>
      </c>
      <c r="F16" s="10" t="str">
        <f>+VLOOKUP($B16,Gesamt!$A$5:$F$306,5,FALSE)</f>
        <v>36,30</v>
      </c>
      <c r="G16" s="10" t="str">
        <f>+VLOOKUP($B16,Gesamt!$A$5:$G$306,6,FALSE)</f>
        <v>36,28</v>
      </c>
      <c r="H16" s="10" t="str">
        <f>+VLOOKUP($B16,Gesamt!$A$5:$H$306,7,FALSE)</f>
        <v>35,61</v>
      </c>
      <c r="I16" s="10" t="str">
        <f>+VLOOKUP($B16,Gesamt!$A$5:$I$306,8,FALSE)</f>
        <v>35,69</v>
      </c>
      <c r="J16" s="10" t="str">
        <f>+VLOOKUP($B16,Gesamt!$A$5:$Q$306,9,FALSE)</f>
        <v>35,45</v>
      </c>
      <c r="K16" s="10">
        <f>+VLOOKUP($B16,Gesamt!$A$5:$Q$306,10,FALSE)</f>
        <v>0</v>
      </c>
      <c r="L16" s="10">
        <f>+VLOOKUP($B16,Gesamt!$A$5:$Q$306,11,FALSE)</f>
        <v>0</v>
      </c>
      <c r="M16" s="10">
        <f>+VLOOKUP($B16,Gesamt!$A$5:$Q$306,12,FALSE)</f>
        <v>0</v>
      </c>
      <c r="N16" s="10">
        <f>+VLOOKUP($B16,Gesamt!$A$5:$Q$306,13,FALSE)</f>
        <v>0</v>
      </c>
      <c r="O16" s="10">
        <f>+VLOOKUP($B16,Gesamt!$A$5:$Q$306,14,FALSE)</f>
        <v>0</v>
      </c>
      <c r="P16" s="10">
        <f>+VLOOKUP($B16,Gesamt!$A$5:$Q$306,15,FALSE)</f>
        <v>0</v>
      </c>
      <c r="Q16" s="10">
        <f>+VLOOKUP($B16,Gesamt!$A$5:$Q$306,16,FALSE)</f>
        <v>0</v>
      </c>
      <c r="R16" s="10">
        <f t="shared" si="1"/>
        <v>143.03</v>
      </c>
      <c r="S16" s="8">
        <f t="shared" si="2"/>
        <v>-143.03</v>
      </c>
    </row>
    <row r="17" spans="1:19" ht="15">
      <c r="A17" s="1">
        <f>IF(R17&gt;0,RANK(S17,S:S),0)</f>
        <v>10</v>
      </c>
      <c r="B17" s="139">
        <v>307</v>
      </c>
      <c r="C17" s="2" t="str">
        <f>+VLOOKUP($B17,Gesamt!$A$5:$D$306,2,FALSE)</f>
        <v>Meyer</v>
      </c>
      <c r="D17" s="2" t="str">
        <f>+VLOOKUP($B17,Gesamt!$A$5:$D$306,3,FALSE)</f>
        <v>Henry</v>
      </c>
      <c r="E17" s="1" t="str">
        <f>+VLOOKUP($B17,Gesamt!$A$5:$D$306,4,FALSE)</f>
        <v>Mettingen</v>
      </c>
      <c r="F17" s="10" t="str">
        <f>+VLOOKUP($B17,Gesamt!$A$5:$F$306,5,FALSE)</f>
        <v>36,09</v>
      </c>
      <c r="G17" s="10">
        <v>99</v>
      </c>
      <c r="H17" s="10">
        <v>99</v>
      </c>
      <c r="I17" s="10">
        <v>99</v>
      </c>
      <c r="J17" s="10">
        <v>99</v>
      </c>
      <c r="K17" s="10">
        <f>+VLOOKUP($B17,Gesamt!$A$5:$Q$306,10,FALSE)</f>
        <v>0</v>
      </c>
      <c r="L17" s="10">
        <f>+VLOOKUP($B17,Gesamt!$A$5:$Q$306,11,FALSE)</f>
        <v>0</v>
      </c>
      <c r="M17" s="10">
        <f>+VLOOKUP($B17,Gesamt!$A$5:$Q$306,12,FALSE)</f>
        <v>0</v>
      </c>
      <c r="N17" s="10">
        <f>+VLOOKUP($B17,Gesamt!$A$5:$Q$306,13,FALSE)</f>
        <v>0</v>
      </c>
      <c r="O17" s="10">
        <f>+VLOOKUP($B17,Gesamt!$A$5:$Q$306,14,FALSE)</f>
        <v>0</v>
      </c>
      <c r="P17" s="10">
        <f>+VLOOKUP($B17,Gesamt!$A$5:$Q$306,15,FALSE)</f>
        <v>0</v>
      </c>
      <c r="Q17" s="10">
        <f>+VLOOKUP($B17,Gesamt!$A$5:$Q$306,16,FALSE)</f>
        <v>0</v>
      </c>
      <c r="R17" s="10">
        <f>(F17*$F$4+G17*$G$4+H17*$H$4+I17*$I$4+J17*$J$4+K17*$K$4+L17*$F$4+M17*$G$4+N17*$H$4+O17*$I$4+P17*$J$4+Q17*$J$4)</f>
        <v>396</v>
      </c>
      <c r="S17" s="8">
        <f>IF(R17&gt;0,R17*-1,-1000)</f>
        <v>-396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7"/>
  <dimension ref="A3:U2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MIN(F8:F12)</f>
        <v>0</v>
      </c>
      <c r="G5" s="10">
        <f t="shared" si="0"/>
        <v>36.16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51" t="s">
        <v>80</v>
      </c>
      <c r="M6" s="151"/>
      <c r="N6" s="151"/>
      <c r="O6" s="151"/>
      <c r="P6" s="151"/>
      <c r="Q6" s="151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5">
      <c r="A8" s="1">
        <f>IF(R8&gt;0,RANK(S8,S:S),0)</f>
        <v>1</v>
      </c>
      <c r="B8" s="140">
        <v>506</v>
      </c>
      <c r="C8" s="2" t="str">
        <f>+VLOOKUP($B8,Gesamt!$A$5:$D$306,2,FALSE)</f>
        <v>Elges</v>
      </c>
      <c r="D8" s="2" t="str">
        <f>+VLOOKUP($B8,Gesamt!$A$5:$D$306,3,FALSE)</f>
        <v>Erik</v>
      </c>
      <c r="E8" s="1" t="str">
        <f>+VLOOKUP($B8,Gesamt!$A$5:$D$306,4,FALSE)</f>
        <v>Stromberg</v>
      </c>
      <c r="F8" s="10" t="str">
        <f>+VLOOKUP($B8,Gesamt!$A$5:$F$306,5,FALSE)</f>
        <v>36,18</v>
      </c>
      <c r="G8" s="10" t="str">
        <f>+VLOOKUP($B8,Gesamt!$A$5:$G$306,6,FALSE)</f>
        <v>35,66</v>
      </c>
      <c r="H8" s="10" t="str">
        <f>+VLOOKUP($B8,Gesamt!$A$5:$H$306,7,FALSE)</f>
        <v>35,43</v>
      </c>
      <c r="I8" s="10" t="str">
        <f>+VLOOKUP($B8,Gesamt!$A$5:$I$306,8,FALSE)</f>
        <v>35,27</v>
      </c>
      <c r="J8" s="10" t="str">
        <f>+VLOOKUP($B8,Gesamt!$A$5:$Q$306,9,FALSE)</f>
        <v>35,19</v>
      </c>
      <c r="K8" s="10">
        <f>+VLOOKUP($B8,Gesamt!$A$5:$Q$306,10,FALSE)</f>
        <v>0</v>
      </c>
      <c r="L8" s="10">
        <f>+VLOOKUP($B8,Gesamt!$A$5:$Q$306,11,FALSE)</f>
        <v>0</v>
      </c>
      <c r="M8" s="10">
        <f>+VLOOKUP($B8,Gesamt!$A$5:$Q$306,12,FALSE)</f>
        <v>0</v>
      </c>
      <c r="N8" s="10">
        <f>+VLOOKUP($B8,Gesamt!$A$5:$Q$306,13,FALSE)</f>
        <v>0</v>
      </c>
      <c r="O8" s="10">
        <f>+VLOOKUP($B8,Gesamt!$A$5:$Q$306,14,FALSE)</f>
        <v>0</v>
      </c>
      <c r="P8" s="10">
        <f>+VLOOKUP($B8,Gesamt!$A$5:$Q$306,15,FALSE)</f>
        <v>0</v>
      </c>
      <c r="Q8" s="10">
        <f>+VLOOKUP($B8,Gesamt!$A$5:$Q$306,16,FALSE)</f>
        <v>0</v>
      </c>
      <c r="R8" s="10">
        <f>(F8*$F$4+G8*$G$4+H8*$H$4+I8*$I$4+J8*$J$4+K8*$K$4+L8*$F$4+M8*$G$4+N8*$H$4+O8*$I$4+P8*$J$4+Q8*$J$4)</f>
        <v>141.55</v>
      </c>
      <c r="S8" s="8">
        <f>IF(R8&gt;0,R8*-1,-1000)</f>
        <v>-141.55</v>
      </c>
    </row>
    <row r="9" spans="1:19" ht="15">
      <c r="A9" s="1">
        <f>IF(R9&gt;0,RANK(S9,S:S),0)</f>
        <v>2</v>
      </c>
      <c r="B9" s="140">
        <v>504</v>
      </c>
      <c r="C9" s="2" t="str">
        <f>+VLOOKUP($B9,Gesamt!$A$5:$D$306,2,FALSE)</f>
        <v>Schlösser</v>
      </c>
      <c r="D9" s="2" t="str">
        <f>+VLOOKUP($B9,Gesamt!$A$5:$D$306,3,FALSE)</f>
        <v>Timon</v>
      </c>
      <c r="E9" s="1" t="str">
        <f>+VLOOKUP($B9,Gesamt!$A$5:$D$306,4,FALSE)</f>
        <v>Stromberg</v>
      </c>
      <c r="F9" s="10" t="str">
        <f>+VLOOKUP($B9,Gesamt!$A$5:$F$306,5,FALSE)</f>
        <v>36,47</v>
      </c>
      <c r="G9" s="10">
        <v>36.16</v>
      </c>
      <c r="H9" s="10" t="str">
        <f>+VLOOKUP($B9,Gesamt!$A$5:$H$306,7,FALSE)</f>
        <v>35,67</v>
      </c>
      <c r="I9" s="10" t="str">
        <f>+VLOOKUP($B9,Gesamt!$A$5:$I$306,8,FALSE)</f>
        <v>35,64</v>
      </c>
      <c r="J9" s="10" t="str">
        <f>+VLOOKUP($B9,Gesamt!$A$5:$Q$306,9,FALSE)</f>
        <v>35,23</v>
      </c>
      <c r="K9" s="10">
        <f>+VLOOKUP($B9,Gesamt!$A$5:$Q$306,10,FALSE)</f>
        <v>0</v>
      </c>
      <c r="L9" s="10">
        <f>+VLOOKUP($B9,Gesamt!$A$5:$Q$306,11,FALSE)</f>
        <v>0</v>
      </c>
      <c r="M9" s="10">
        <f>+VLOOKUP($B9,Gesamt!$A$5:$Q$306,12,FALSE)</f>
        <v>0</v>
      </c>
      <c r="N9" s="10">
        <f>+VLOOKUP($B9,Gesamt!$A$5:$Q$306,13,FALSE)</f>
        <v>0</v>
      </c>
      <c r="O9" s="10">
        <f>+VLOOKUP($B9,Gesamt!$A$5:$Q$306,14,FALSE)</f>
        <v>0</v>
      </c>
      <c r="P9" s="10">
        <f>+VLOOKUP($B9,Gesamt!$A$5:$Q$306,15,FALSE)</f>
        <v>0</v>
      </c>
      <c r="Q9" s="10">
        <f>+VLOOKUP($B9,Gesamt!$A$5:$Q$306,16,FALSE)</f>
        <v>0</v>
      </c>
      <c r="R9" s="10">
        <f>(F9*$F$4+G9*$G$4+H9*$H$4+I9*$I$4+J9*$J$4+K9*$K$4+L9*$F$4+M9*$G$4+N9*$H$4+O9*$I$4+P9*$J$4+Q9*$J$4)</f>
        <v>142.7</v>
      </c>
      <c r="S9" s="8">
        <f>IF(R9&gt;0,R9*-1,-1000)</f>
        <v>-142.7</v>
      </c>
    </row>
    <row r="10" spans="1:19" ht="15">
      <c r="A10" s="1">
        <f>IF(R10&gt;0,RANK(S10,S:S),0)</f>
        <v>3</v>
      </c>
      <c r="B10" s="140">
        <v>502</v>
      </c>
      <c r="C10" s="2" t="str">
        <f>+VLOOKUP($B10,Gesamt!$A$5:$D$306,2,FALSE)</f>
        <v>Schmidt</v>
      </c>
      <c r="D10" s="2" t="str">
        <f>+VLOOKUP($B10,Gesamt!$A$5:$D$306,3,FALSE)</f>
        <v>Marvin</v>
      </c>
      <c r="E10" s="1" t="str">
        <f>+VLOOKUP($B10,Gesamt!$A$5:$D$306,4,FALSE)</f>
        <v>Varel</v>
      </c>
      <c r="F10" s="10" t="str">
        <f>+VLOOKUP($B10,Gesamt!$A$5:$F$306,5,FALSE)</f>
        <v>36,53</v>
      </c>
      <c r="G10" s="10" t="str">
        <f>+VLOOKUP($B10,Gesamt!$A$5:$G$306,6,FALSE)</f>
        <v>36,21</v>
      </c>
      <c r="H10" s="10" t="str">
        <f>+VLOOKUP($B10,Gesamt!$A$5:$H$306,7,FALSE)</f>
        <v>35,68</v>
      </c>
      <c r="I10" s="10" t="str">
        <f>+VLOOKUP($B10,Gesamt!$A$5:$I$306,8,FALSE)</f>
        <v>35,75</v>
      </c>
      <c r="J10" s="10" t="str">
        <f>+VLOOKUP($B10,Gesamt!$A$5:$Q$306,9,FALSE)</f>
        <v>35,44</v>
      </c>
      <c r="K10" s="10">
        <f>+VLOOKUP($B10,Gesamt!$A$5:$Q$306,10,FALSE)</f>
        <v>0</v>
      </c>
      <c r="L10" s="10">
        <f>+VLOOKUP($B10,Gesamt!$A$5:$Q$306,11,FALSE)</f>
        <v>0</v>
      </c>
      <c r="M10" s="10">
        <f>+VLOOKUP($B10,Gesamt!$A$5:$Q$306,12,FALSE)</f>
        <v>0</v>
      </c>
      <c r="N10" s="10">
        <f>+VLOOKUP($B10,Gesamt!$A$5:$Q$306,13,FALSE)</f>
        <v>0</v>
      </c>
      <c r="O10" s="10">
        <f>+VLOOKUP($B10,Gesamt!$A$5:$Q$306,14,FALSE)</f>
        <v>0</v>
      </c>
      <c r="P10" s="10">
        <f>+VLOOKUP($B10,Gesamt!$A$5:$Q$306,15,FALSE)</f>
        <v>0</v>
      </c>
      <c r="Q10" s="10">
        <f>+VLOOKUP($B10,Gesamt!$A$5:$Q$306,16,FALSE)</f>
        <v>0</v>
      </c>
      <c r="R10" s="10">
        <f>(F10*$F$4+G10*$G$4+H10*$H$4+I10*$I$4+J10*$J$4+K10*$K$4+L10*$F$4+M10*$G$4+N10*$H$4+O10*$I$4+P10*$J$4+Q10*$J$4)</f>
        <v>143.08</v>
      </c>
      <c r="S10" s="8">
        <f>IF(R10&gt;0,R10*-1,-1000)</f>
        <v>-143.08</v>
      </c>
    </row>
    <row r="11" spans="1:19" ht="15">
      <c r="A11" s="1">
        <f>IF(R11&gt;0,RANK(S11,S:S),0)</f>
        <v>4</v>
      </c>
      <c r="B11" s="140">
        <v>501</v>
      </c>
      <c r="C11" s="2" t="str">
        <f>+VLOOKUP($B11,Gesamt!$A$5:$D$306,2,FALSE)</f>
        <v>Ricker</v>
      </c>
      <c r="D11" s="2" t="str">
        <f>+VLOOKUP($B11,Gesamt!$A$5:$D$306,3,FALSE)</f>
        <v>Jana-Lena</v>
      </c>
      <c r="E11" s="1" t="str">
        <f>+VLOOKUP($B11,Gesamt!$A$5:$D$306,4,FALSE)</f>
        <v>Billerbeck</v>
      </c>
      <c r="F11" s="10" t="str">
        <f>+VLOOKUP($B11,Gesamt!$A$5:$F$306,5,FALSE)</f>
        <v>36,68</v>
      </c>
      <c r="G11" s="10" t="str">
        <f>+VLOOKUP($B11,Gesamt!$A$5:$G$306,6,FALSE)</f>
        <v>36,26</v>
      </c>
      <c r="H11" s="10" t="str">
        <f>+VLOOKUP($B11,Gesamt!$A$5:$H$306,7,FALSE)</f>
        <v>35,79</v>
      </c>
      <c r="I11" s="10" t="str">
        <f>+VLOOKUP($B11,Gesamt!$A$5:$I$306,8,FALSE)</f>
        <v>35,58</v>
      </c>
      <c r="J11" s="10" t="str">
        <f>+VLOOKUP($B11,Gesamt!$A$5:$Q$306,9,FALSE)</f>
        <v>35,59</v>
      </c>
      <c r="K11" s="10">
        <f>+VLOOKUP($B11,Gesamt!$A$5:$Q$306,10,FALSE)</f>
        <v>0</v>
      </c>
      <c r="L11" s="10">
        <f>+VLOOKUP($B11,Gesamt!$A$5:$Q$306,11,FALSE)</f>
        <v>0</v>
      </c>
      <c r="M11" s="10">
        <f>+VLOOKUP($B11,Gesamt!$A$5:$Q$306,12,FALSE)</f>
        <v>0</v>
      </c>
      <c r="N11" s="10">
        <f>+VLOOKUP($B11,Gesamt!$A$5:$Q$306,13,FALSE)</f>
        <v>0</v>
      </c>
      <c r="O11" s="10">
        <f>+VLOOKUP($B11,Gesamt!$A$5:$Q$306,14,FALSE)</f>
        <v>0</v>
      </c>
      <c r="P11" s="10">
        <f>+VLOOKUP($B11,Gesamt!$A$5:$Q$306,15,FALSE)</f>
        <v>0</v>
      </c>
      <c r="Q11" s="10">
        <f>+VLOOKUP($B11,Gesamt!$A$5:$Q$306,16,FALSE)</f>
        <v>0</v>
      </c>
      <c r="R11" s="10">
        <f>(F11*$F$4+G11*$G$4+H11*$H$4+I11*$I$4+J11*$J$4+K11*$K$4+L11*$F$4+M11*$G$4+N11*$H$4+O11*$I$4+P11*$J$4+Q11*$J$4)</f>
        <v>143.22</v>
      </c>
      <c r="S11" s="8">
        <f>IF(R11&gt;0,R11*-1,-1000)</f>
        <v>-143.22</v>
      </c>
    </row>
    <row r="12" spans="1:19" ht="15">
      <c r="A12" s="1">
        <f>IF(R12&gt;0,RANK(S12,S:S),0)</f>
        <v>5</v>
      </c>
      <c r="B12" s="140">
        <v>505</v>
      </c>
      <c r="C12" s="2" t="str">
        <f>+VLOOKUP($B12,Gesamt!$A$5:$D$306,2,FALSE)</f>
        <v>Marx</v>
      </c>
      <c r="D12" s="2" t="str">
        <f>+VLOOKUP($B12,Gesamt!$A$5:$D$306,3,FALSE)</f>
        <v>Fabian</v>
      </c>
      <c r="E12" s="1" t="str">
        <f>+VLOOKUP($B12,Gesamt!$A$5:$D$306,4,FALSE)</f>
        <v>ConAction</v>
      </c>
      <c r="F12" s="10" t="str">
        <f>+VLOOKUP($B12,Gesamt!$A$5:$F$306,5,FALSE)</f>
        <v>36,18</v>
      </c>
      <c r="G12" s="10" t="str">
        <f>+VLOOKUP($B12,Gesamt!$A$5:$G$306,6,FALSE)</f>
        <v>36,29</v>
      </c>
      <c r="H12" s="10" t="str">
        <f>+VLOOKUP($B12,Gesamt!$A$5:$H$306,7,FALSE)</f>
        <v>35,71</v>
      </c>
      <c r="I12" s="10" t="str">
        <f>+VLOOKUP($B12,Gesamt!$A$5:$I$306,8,FALSE)</f>
        <v>36,00</v>
      </c>
      <c r="J12" s="10" t="str">
        <f>+VLOOKUP($B12,Gesamt!$A$5:$Q$306,9,FALSE)</f>
        <v>35,91</v>
      </c>
      <c r="K12" s="10">
        <f>+VLOOKUP($B12,Gesamt!$A$5:$Q$306,10,FALSE)</f>
        <v>0</v>
      </c>
      <c r="L12" s="10">
        <f>+VLOOKUP($B12,Gesamt!$A$5:$Q$306,11,FALSE)</f>
        <v>0</v>
      </c>
      <c r="M12" s="10">
        <f>+VLOOKUP($B12,Gesamt!$A$5:$Q$306,12,FALSE)</f>
        <v>0</v>
      </c>
      <c r="N12" s="10">
        <f>+VLOOKUP($B12,Gesamt!$A$5:$Q$306,13,FALSE)</f>
        <v>0</v>
      </c>
      <c r="O12" s="10">
        <f>+VLOOKUP($B12,Gesamt!$A$5:$Q$306,14,FALSE)</f>
        <v>0</v>
      </c>
      <c r="P12" s="10">
        <f>+VLOOKUP($B12,Gesamt!$A$5:$Q$306,15,FALSE)</f>
        <v>0</v>
      </c>
      <c r="Q12" s="10">
        <f>+VLOOKUP($B12,Gesamt!$A$5:$Q$306,16,FALSE)</f>
        <v>0</v>
      </c>
      <c r="R12" s="10">
        <f>(F12*$F$4+G12*$G$4+H12*$H$4+I12*$I$4+J12*$J$4+K12*$K$4+L12*$F$4+M12*$G$4+N12*$H$4+O12*$I$4+P12*$J$4+Q12*$J$4)</f>
        <v>143.91</v>
      </c>
      <c r="S12" s="8">
        <f>IF(R12&gt;0,R12*-1,-1000)</f>
        <v>-143.91</v>
      </c>
    </row>
    <row r="13" spans="1:2" ht="12.75">
      <c r="A13" s="1"/>
      <c r="B13" s="6"/>
    </row>
    <row r="14" spans="1:2" ht="12.75">
      <c r="A14" s="1"/>
      <c r="B14" s="6"/>
    </row>
    <row r="15" spans="1:2" ht="12.75">
      <c r="A15" s="1"/>
      <c r="B15" s="6"/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</sheetData>
  <sheetProtection/>
  <mergeCells count="1">
    <mergeCell ref="L6:Q6"/>
  </mergeCells>
  <printOptions/>
  <pageMargins left="0.1968503937007874" right="0.1968503937007874" top="0.7874015748031497" bottom="0.7874015748031497" header="0.31496062992125984" footer="0.31496062992125984"/>
  <pageSetup orientation="landscape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3:U18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MIN(F8:F11)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51" t="s">
        <v>80</v>
      </c>
      <c r="M6" s="151"/>
      <c r="N6" s="151"/>
      <c r="O6" s="151"/>
      <c r="P6" s="151"/>
      <c r="Q6" s="151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5">
      <c r="A8" s="1">
        <f>IF(R8&gt;0,RANK(S8,S:S),0)</f>
        <v>1</v>
      </c>
      <c r="B8" s="141">
        <v>706</v>
      </c>
      <c r="C8" s="2" t="str">
        <f>+VLOOKUP($B8,Gesamt!$A$5:$D$306,2,FALSE)</f>
        <v>Kelch</v>
      </c>
      <c r="D8" s="2" t="str">
        <f>+VLOOKUP($B8,Gesamt!$A$5:$D$306,3,FALSE)</f>
        <v>Maria</v>
      </c>
      <c r="E8" s="1" t="str">
        <f>+VLOOKUP($B8,Gesamt!$A$5:$D$306,4,FALSE)</f>
        <v>Bergkamen</v>
      </c>
      <c r="F8" s="10" t="str">
        <f>+VLOOKUP($B8,Gesamt!$A$5:$F$306,5,FALSE)</f>
        <v>35,90</v>
      </c>
      <c r="G8" s="10" t="str">
        <f>+VLOOKUP($B8,Gesamt!$A$5:$G$306,6,FALSE)</f>
        <v>35,74</v>
      </c>
      <c r="H8" s="10" t="str">
        <f>+VLOOKUP($B8,Gesamt!$A$5:$H$306,7,FALSE)</f>
        <v>35,23</v>
      </c>
      <c r="I8" s="10" t="str">
        <f>+VLOOKUP($B8,Gesamt!$A$5:$I$306,8,FALSE)</f>
        <v>35,17</v>
      </c>
      <c r="J8" s="10" t="str">
        <f>+VLOOKUP($B8,Gesamt!$A$5:$Q$306,9,FALSE)</f>
        <v>34,78</v>
      </c>
      <c r="K8" s="10">
        <f>+VLOOKUP($B8,Gesamt!$A$5:$Q$306,10,FALSE)</f>
        <v>0</v>
      </c>
      <c r="L8" s="10">
        <f>+VLOOKUP($B8,Gesamt!$A$5:$Q$306,11,FALSE)</f>
        <v>0</v>
      </c>
      <c r="M8" s="10">
        <f>+VLOOKUP($B8,Gesamt!$A$5:$Q$306,12,FALSE)</f>
        <v>0</v>
      </c>
      <c r="N8" s="10">
        <f>+VLOOKUP($B8,Gesamt!$A$5:$Q$306,13,FALSE)</f>
        <v>0</v>
      </c>
      <c r="O8" s="10">
        <f>+VLOOKUP($B8,Gesamt!$A$5:$Q$306,14,FALSE)</f>
        <v>0</v>
      </c>
      <c r="P8" s="10">
        <f>+VLOOKUP($B8,Gesamt!$A$5:$Q$306,15,FALSE)</f>
        <v>0</v>
      </c>
      <c r="Q8" s="10">
        <f>+VLOOKUP($B8,Gesamt!$A$5:$Q$306,16,FALSE)</f>
        <v>0</v>
      </c>
      <c r="R8" s="10">
        <f aca="true" t="shared" si="1" ref="R8:R13">(F8*$F$4+G8*$G$4+H8*$H$4+I8*$I$4+J8*$J$4+K8*$K$4+L8*$F$4+M8*$G$4+N8*$H$4+O8*$I$4+P8*$J$4+Q8*$J$4)</f>
        <v>140.92</v>
      </c>
      <c r="S8" s="8">
        <f aca="true" t="shared" si="2" ref="S8:S13">IF(R8&gt;0,R8*-1,-1000)</f>
        <v>-140.92</v>
      </c>
    </row>
    <row r="9" spans="1:19" ht="15">
      <c r="A9" s="1">
        <f>IF(R9&gt;0,RANK(S9,S:S),0)</f>
        <v>2</v>
      </c>
      <c r="B9" s="141">
        <v>720</v>
      </c>
      <c r="C9" s="2" t="str">
        <f>+VLOOKUP($B9,Gesamt!$A$5:$D$306,2,FALSE)</f>
        <v>Helms</v>
      </c>
      <c r="D9" s="2" t="str">
        <f>+VLOOKUP($B9,Gesamt!$A$5:$D$306,3,FALSE)</f>
        <v>Markus</v>
      </c>
      <c r="E9" s="1" t="str">
        <f>+VLOOKUP($B9,Gesamt!$A$5:$D$306,4,FALSE)</f>
        <v>Billerbeck</v>
      </c>
      <c r="F9" s="10" t="str">
        <f>+VLOOKUP($B9,Gesamt!$A$5:$F$306,5,FALSE)</f>
        <v>35,97</v>
      </c>
      <c r="G9" s="10" t="str">
        <f>+VLOOKUP($B9,Gesamt!$A$5:$G$306,6,FALSE)</f>
        <v>35,74</v>
      </c>
      <c r="H9" s="10" t="str">
        <f>+VLOOKUP($B9,Gesamt!$A$5:$H$306,7,FALSE)</f>
        <v>35,33</v>
      </c>
      <c r="I9" s="10" t="str">
        <f>+VLOOKUP($B9,Gesamt!$A$5:$I$306,8,FALSE)</f>
        <v>34,84</v>
      </c>
      <c r="J9" s="10" t="str">
        <f>+VLOOKUP($B9,Gesamt!$A$5:$Q$306,9,FALSE)</f>
        <v>35,26</v>
      </c>
      <c r="K9" s="10">
        <f>+VLOOKUP($B9,Gesamt!$A$5:$Q$306,10,FALSE)</f>
        <v>0</v>
      </c>
      <c r="L9" s="10">
        <f>+VLOOKUP($B9,Gesamt!$A$5:$Q$306,11,FALSE)</f>
        <v>0</v>
      </c>
      <c r="M9" s="10">
        <f>+VLOOKUP($B9,Gesamt!$A$5:$Q$306,12,FALSE)</f>
        <v>0</v>
      </c>
      <c r="N9" s="10">
        <f>+VLOOKUP($B9,Gesamt!$A$5:$Q$306,13,FALSE)</f>
        <v>0</v>
      </c>
      <c r="O9" s="10">
        <f>+VLOOKUP($B9,Gesamt!$A$5:$Q$306,14,FALSE)</f>
        <v>0</v>
      </c>
      <c r="P9" s="10">
        <f>+VLOOKUP($B9,Gesamt!$A$5:$Q$306,15,FALSE)</f>
        <v>0</v>
      </c>
      <c r="Q9" s="10">
        <f>+VLOOKUP($B9,Gesamt!$A$5:$Q$306,16,FALSE)</f>
        <v>0</v>
      </c>
      <c r="R9" s="10">
        <f t="shared" si="1"/>
        <v>141.17</v>
      </c>
      <c r="S9" s="8">
        <f t="shared" si="2"/>
        <v>-141.17</v>
      </c>
    </row>
    <row r="10" spans="1:19" ht="15">
      <c r="A10" s="1">
        <f>IF(R10&gt;0,RANK(S10,S:S),0)</f>
        <v>3</v>
      </c>
      <c r="B10" s="141">
        <v>709</v>
      </c>
      <c r="C10" s="2" t="str">
        <f>+VLOOKUP($B10,Gesamt!$A$5:$D$306,2,FALSE)</f>
        <v>Lange</v>
      </c>
      <c r="D10" s="2" t="str">
        <f>+VLOOKUP($B10,Gesamt!$A$5:$D$306,3,FALSE)</f>
        <v>Florian</v>
      </c>
      <c r="E10" s="1" t="str">
        <f>+VLOOKUP($B10,Gesamt!$A$5:$D$306,4,FALSE)</f>
        <v>Mettingen</v>
      </c>
      <c r="F10" s="10" t="str">
        <f>+VLOOKUP($B10,Gesamt!$A$5:$F$306,5,FALSE)</f>
        <v>36,15</v>
      </c>
      <c r="G10" s="10" t="str">
        <f>+VLOOKUP($B10,Gesamt!$A$5:$G$306,6,FALSE)</f>
        <v>35,91</v>
      </c>
      <c r="H10" s="10" t="str">
        <f>+VLOOKUP($B10,Gesamt!$A$5:$H$306,7,FALSE)</f>
        <v>35,61</v>
      </c>
      <c r="I10" s="10" t="str">
        <f>+VLOOKUP($B10,Gesamt!$A$5:$I$306,8,FALSE)</f>
        <v>35,28</v>
      </c>
      <c r="J10" s="10" t="str">
        <f>+VLOOKUP($B10,Gesamt!$A$5:$Q$306,9,FALSE)</f>
        <v>35,11</v>
      </c>
      <c r="K10" s="10">
        <f>+VLOOKUP($B10,Gesamt!$A$5:$Q$306,10,FALSE)</f>
        <v>0</v>
      </c>
      <c r="L10" s="10">
        <f>+VLOOKUP($B10,Gesamt!$A$5:$Q$306,11,FALSE)</f>
        <v>0</v>
      </c>
      <c r="M10" s="10">
        <f>+VLOOKUP($B10,Gesamt!$A$5:$Q$306,12,FALSE)</f>
        <v>0</v>
      </c>
      <c r="N10" s="10">
        <f>+VLOOKUP($B10,Gesamt!$A$5:$Q$306,13,FALSE)</f>
        <v>0</v>
      </c>
      <c r="O10" s="10">
        <f>+VLOOKUP($B10,Gesamt!$A$5:$Q$306,14,FALSE)</f>
        <v>0</v>
      </c>
      <c r="P10" s="10">
        <f>+VLOOKUP($B10,Gesamt!$A$5:$Q$306,15,FALSE)</f>
        <v>0</v>
      </c>
      <c r="Q10" s="10">
        <f>+VLOOKUP($B10,Gesamt!$A$5:$Q$306,16,FALSE)</f>
        <v>0</v>
      </c>
      <c r="R10" s="10">
        <f t="shared" si="1"/>
        <v>141.91</v>
      </c>
      <c r="S10" s="8">
        <f t="shared" si="2"/>
        <v>-141.91</v>
      </c>
    </row>
    <row r="11" spans="1:19" ht="15">
      <c r="A11" s="1">
        <f>IF(R11&gt;0,RANK(S11,S:S),0)</f>
        <v>4</v>
      </c>
      <c r="B11" s="141">
        <v>713</v>
      </c>
      <c r="C11" s="2" t="str">
        <f>+VLOOKUP($B11,Gesamt!$A$5:$D$306,2,FALSE)</f>
        <v>Schröer</v>
      </c>
      <c r="D11" s="2" t="str">
        <f>+VLOOKUP($B11,Gesamt!$A$5:$D$306,3,FALSE)</f>
        <v>Sabrina</v>
      </c>
      <c r="E11" s="1" t="str">
        <f>+VLOOKUP($B11,Gesamt!$A$5:$D$306,4,FALSE)</f>
        <v>Mettingen</v>
      </c>
      <c r="F11" s="10" t="str">
        <f>+VLOOKUP($B11,Gesamt!$A$5:$F$306,5,FALSE)</f>
        <v>36,24</v>
      </c>
      <c r="G11" s="10" t="str">
        <f>+VLOOKUP($B11,Gesamt!$A$5:$G$306,6,FALSE)</f>
        <v>36,01</v>
      </c>
      <c r="H11" s="10" t="str">
        <f>+VLOOKUP($B11,Gesamt!$A$5:$H$306,7,FALSE)</f>
        <v>35,40</v>
      </c>
      <c r="I11" s="10" t="str">
        <f>+VLOOKUP($B11,Gesamt!$A$5:$I$306,8,FALSE)</f>
        <v>35,33</v>
      </c>
      <c r="J11" s="10" t="str">
        <f>+VLOOKUP($B11,Gesamt!$A$5:$Q$306,9,FALSE)</f>
        <v>35,22</v>
      </c>
      <c r="K11" s="10">
        <f>+VLOOKUP($B11,Gesamt!$A$5:$Q$306,10,FALSE)</f>
        <v>0</v>
      </c>
      <c r="L11" s="10">
        <f>+VLOOKUP($B11,Gesamt!$A$5:$Q$306,11,FALSE)</f>
        <v>0</v>
      </c>
      <c r="M11" s="10">
        <f>+VLOOKUP($B11,Gesamt!$A$5:$Q$306,12,FALSE)</f>
        <v>0</v>
      </c>
      <c r="N11" s="10">
        <f>+VLOOKUP($B11,Gesamt!$A$5:$Q$306,13,FALSE)</f>
        <v>0</v>
      </c>
      <c r="O11" s="10">
        <f>+VLOOKUP($B11,Gesamt!$A$5:$Q$306,14,FALSE)</f>
        <v>0</v>
      </c>
      <c r="P11" s="10">
        <f>+VLOOKUP($B11,Gesamt!$A$5:$Q$306,15,FALSE)</f>
        <v>0</v>
      </c>
      <c r="Q11" s="10">
        <f>+VLOOKUP($B11,Gesamt!$A$5:$Q$306,16,FALSE)</f>
        <v>0</v>
      </c>
      <c r="R11" s="10">
        <f t="shared" si="1"/>
        <v>141.96</v>
      </c>
      <c r="S11" s="8">
        <f t="shared" si="2"/>
        <v>-141.96</v>
      </c>
    </row>
    <row r="12" spans="1:19" ht="15">
      <c r="A12" s="1">
        <f>IF(R12&gt;0,RANK(S12,S:S),0)</f>
        <v>5</v>
      </c>
      <c r="B12" s="141">
        <v>701</v>
      </c>
      <c r="C12" s="2" t="str">
        <f>+VLOOKUP($B12,Gesamt!$A$5:$D$306,2,FALSE)</f>
        <v>Voß</v>
      </c>
      <c r="D12" s="2" t="str">
        <f>+VLOOKUP($B12,Gesamt!$A$5:$D$306,3,FALSE)</f>
        <v>Marie-Charlotte</v>
      </c>
      <c r="E12" s="1" t="str">
        <f>+VLOOKUP($B12,Gesamt!$A$5:$D$306,4,FALSE)</f>
        <v>Bergkamen</v>
      </c>
      <c r="F12" s="10" t="str">
        <f>+VLOOKUP($B12,Gesamt!$A$5:$F$306,5,FALSE)</f>
        <v>36,34</v>
      </c>
      <c r="G12" s="10" t="str">
        <f>+VLOOKUP($B12,Gesamt!$A$5:$G$306,6,FALSE)</f>
        <v>36,14</v>
      </c>
      <c r="H12" s="10" t="str">
        <f>+VLOOKUP($B12,Gesamt!$A$5:$H$306,7,FALSE)</f>
        <v>35,56</v>
      </c>
      <c r="I12" s="10" t="str">
        <f>+VLOOKUP($B12,Gesamt!$A$5:$I$306,8,FALSE)</f>
        <v>35,43</v>
      </c>
      <c r="J12" s="10" t="str">
        <f>+VLOOKUP($B12,Gesamt!$A$5:$Q$306,9,FALSE)</f>
        <v>35,30</v>
      </c>
      <c r="K12" s="10">
        <f>+VLOOKUP($B12,Gesamt!$A$5:$Q$306,10,FALSE)</f>
        <v>0</v>
      </c>
      <c r="L12" s="10">
        <f>+VLOOKUP($B12,Gesamt!$A$5:$Q$306,11,FALSE)</f>
        <v>0</v>
      </c>
      <c r="M12" s="10">
        <f>+VLOOKUP($B12,Gesamt!$A$5:$Q$306,12,FALSE)</f>
        <v>0</v>
      </c>
      <c r="N12" s="10">
        <f>+VLOOKUP($B12,Gesamt!$A$5:$Q$306,13,FALSE)</f>
        <v>0</v>
      </c>
      <c r="O12" s="10">
        <f>+VLOOKUP($B12,Gesamt!$A$5:$Q$306,14,FALSE)</f>
        <v>0</v>
      </c>
      <c r="P12" s="10">
        <f>+VLOOKUP($B12,Gesamt!$A$5:$Q$306,15,FALSE)</f>
        <v>0</v>
      </c>
      <c r="Q12" s="10">
        <f>+VLOOKUP($B12,Gesamt!$A$5:$Q$306,16,FALSE)</f>
        <v>0</v>
      </c>
      <c r="R12" s="10">
        <f t="shared" si="1"/>
        <v>142.43</v>
      </c>
      <c r="S12" s="8">
        <f t="shared" si="2"/>
        <v>-142.43</v>
      </c>
    </row>
    <row r="13" spans="1:19" ht="15">
      <c r="A13" s="1">
        <f>IF(R13&gt;0,RANK(S13,S:S),0)</f>
        <v>6</v>
      </c>
      <c r="B13" s="141">
        <v>703</v>
      </c>
      <c r="C13" s="2" t="str">
        <f>+VLOOKUP($B13,Gesamt!$A$5:$D$306,2,FALSE)</f>
        <v>van Loo</v>
      </c>
      <c r="D13" s="2" t="str">
        <f>+VLOOKUP($B13,Gesamt!$A$5:$D$306,3,FALSE)</f>
        <v>Julian</v>
      </c>
      <c r="E13" s="1" t="str">
        <f>+VLOOKUP($B13,Gesamt!$A$5:$D$306,4,FALSE)</f>
        <v>ConAction</v>
      </c>
      <c r="F13" s="10" t="str">
        <f>+VLOOKUP($B13,Gesamt!$A$5:$F$306,5,FALSE)</f>
        <v>36,28</v>
      </c>
      <c r="G13" s="10" t="str">
        <f>+VLOOKUP($B13,Gesamt!$A$5:$G$306,6,FALSE)</f>
        <v>36,04</v>
      </c>
      <c r="H13" s="10" t="str">
        <f>+VLOOKUP($B13,Gesamt!$A$5:$H$306,7,FALSE)</f>
        <v>35,56</v>
      </c>
      <c r="I13" s="10" t="str">
        <f>+VLOOKUP($B13,Gesamt!$A$5:$I$306,8,FALSE)</f>
        <v>35,43</v>
      </c>
      <c r="J13" s="10">
        <v>35.53</v>
      </c>
      <c r="K13" s="10">
        <f>+VLOOKUP($B13,Gesamt!$A$5:$Q$306,10,FALSE)</f>
        <v>0</v>
      </c>
      <c r="L13" s="10">
        <f>+VLOOKUP($B13,Gesamt!$A$5:$Q$306,11,FALSE)</f>
        <v>0</v>
      </c>
      <c r="M13" s="10">
        <f>+VLOOKUP($B13,Gesamt!$A$5:$Q$306,12,FALSE)</f>
        <v>0</v>
      </c>
      <c r="N13" s="10">
        <f>+VLOOKUP($B13,Gesamt!$A$5:$Q$306,13,FALSE)</f>
        <v>0</v>
      </c>
      <c r="O13" s="10">
        <f>+VLOOKUP($B13,Gesamt!$A$5:$Q$306,14,FALSE)</f>
        <v>0</v>
      </c>
      <c r="P13" s="10">
        <f>+VLOOKUP($B13,Gesamt!$A$5:$Q$306,15,FALSE)</f>
        <v>0</v>
      </c>
      <c r="Q13" s="10">
        <f>+VLOOKUP($B13,Gesamt!$A$5:$Q$306,16,FALSE)</f>
        <v>0</v>
      </c>
      <c r="R13" s="10">
        <f t="shared" si="1"/>
        <v>142.56</v>
      </c>
      <c r="S13" s="8">
        <f t="shared" si="2"/>
        <v>-142.56</v>
      </c>
    </row>
    <row r="14" spans="1:19" ht="15">
      <c r="A14" s="1">
        <f>IF(R14&gt;0,RANK(S14,S:S),0)</f>
        <v>7</v>
      </c>
      <c r="B14" s="141">
        <v>712</v>
      </c>
      <c r="C14" s="2" t="str">
        <f>+VLOOKUP($B14,Gesamt!$A$5:$D$306,2,FALSE)</f>
        <v>Rohls</v>
      </c>
      <c r="D14" s="2" t="str">
        <f>+VLOOKUP($B14,Gesamt!$A$5:$D$306,3,FALSE)</f>
        <v>Sebastian</v>
      </c>
      <c r="E14" s="1" t="str">
        <f>+VLOOKUP($B14,Gesamt!$A$5:$D$306,4,FALSE)</f>
        <v>Stromberg</v>
      </c>
      <c r="F14" s="10" t="str">
        <f>+VLOOKUP($B14,Gesamt!$A$5:$F$306,5,FALSE)</f>
        <v>36,14</v>
      </c>
      <c r="G14" s="10" t="str">
        <f>+VLOOKUP($B14,Gesamt!$A$5:$G$306,6,FALSE)</f>
        <v>36,28</v>
      </c>
      <c r="H14" s="10" t="str">
        <f>+VLOOKUP($B14,Gesamt!$A$5:$H$306,7,FALSE)</f>
        <v>35,72</v>
      </c>
      <c r="I14" s="10" t="str">
        <f>+VLOOKUP($B14,Gesamt!$A$5:$I$306,8,FALSE)</f>
        <v>35,57</v>
      </c>
      <c r="J14" s="10" t="str">
        <f>+VLOOKUP($B14,Gesamt!$A$5:$Q$306,9,FALSE)</f>
        <v>35,10</v>
      </c>
      <c r="K14" s="10">
        <f>+VLOOKUP($B14,Gesamt!$A$5:$Q$306,10,FALSE)</f>
        <v>0</v>
      </c>
      <c r="L14" s="10">
        <f>+VLOOKUP($B14,Gesamt!$A$5:$Q$306,11,FALSE)</f>
        <v>0</v>
      </c>
      <c r="M14" s="10">
        <f>+VLOOKUP($B14,Gesamt!$A$5:$Q$306,12,FALSE)</f>
        <v>0</v>
      </c>
      <c r="N14" s="10">
        <f>+VLOOKUP($B14,Gesamt!$A$5:$Q$306,13,FALSE)</f>
        <v>0</v>
      </c>
      <c r="O14" s="10">
        <f>+VLOOKUP($B14,Gesamt!$A$5:$Q$306,14,FALSE)</f>
        <v>0</v>
      </c>
      <c r="P14" s="10">
        <f>+VLOOKUP($B14,Gesamt!$A$5:$Q$306,15,FALSE)</f>
        <v>0</v>
      </c>
      <c r="Q14" s="10">
        <f>+VLOOKUP($B14,Gesamt!$A$5:$Q$306,16,FALSE)</f>
        <v>0</v>
      </c>
      <c r="R14" s="10">
        <f>(F14*$F$4+G14*$G$4+H14*$H$4+I14*$I$4+J14*$J$4+K14*$K$4+L14*$F$4+M14*$G$4+N14*$H$4+O14*$I$4+P14*$J$4+Q14*$J$4)</f>
        <v>142.67</v>
      </c>
      <c r="S14" s="8">
        <f>IF(R14&gt;0,R14*-1,-1000)</f>
        <v>-142.67</v>
      </c>
    </row>
    <row r="15" spans="1:19" ht="15">
      <c r="A15" s="1">
        <f>IF(R15&gt;0,RANK(S15,S:S),0)</f>
        <v>8</v>
      </c>
      <c r="B15" s="141">
        <v>702</v>
      </c>
      <c r="C15" s="2" t="str">
        <f>+VLOOKUP($B15,Gesamt!$A$5:$D$306,2,FALSE)</f>
        <v>Schmidt</v>
      </c>
      <c r="D15" s="2" t="str">
        <f>+VLOOKUP($B15,Gesamt!$A$5:$D$306,3,FALSE)</f>
        <v>Imke</v>
      </c>
      <c r="E15" s="1" t="str">
        <f>+VLOOKUP($B15,Gesamt!$A$5:$D$306,4,FALSE)</f>
        <v>Varel</v>
      </c>
      <c r="F15" s="10" t="str">
        <f>+VLOOKUP($B15,Gesamt!$A$5:$F$306,5,FALSE)</f>
        <v>36,59</v>
      </c>
      <c r="G15" s="10" t="str">
        <f>+VLOOKUP($B15,Gesamt!$A$5:$G$306,6,FALSE)</f>
        <v>36,23</v>
      </c>
      <c r="H15" s="10" t="str">
        <f>+VLOOKUP($B15,Gesamt!$A$5:$H$306,7,FALSE)</f>
        <v>35,98</v>
      </c>
      <c r="I15" s="10" t="str">
        <f>+VLOOKUP($B15,Gesamt!$A$5:$I$306,8,FALSE)</f>
        <v>35,45</v>
      </c>
      <c r="J15" s="10" t="str">
        <f>+VLOOKUP($B15,Gesamt!$A$5:$Q$306,9,FALSE)</f>
        <v>35,24</v>
      </c>
      <c r="K15" s="10">
        <f>+VLOOKUP($B15,Gesamt!$A$5:$Q$306,10,FALSE)</f>
        <v>0</v>
      </c>
      <c r="L15" s="10">
        <f>+VLOOKUP($B15,Gesamt!$A$5:$Q$306,11,FALSE)</f>
        <v>0</v>
      </c>
      <c r="M15" s="10">
        <f>+VLOOKUP($B15,Gesamt!$A$5:$Q$306,12,FALSE)</f>
        <v>0</v>
      </c>
      <c r="N15" s="10">
        <f>+VLOOKUP($B15,Gesamt!$A$5:$Q$306,13,FALSE)</f>
        <v>0</v>
      </c>
      <c r="O15" s="10">
        <f>+VLOOKUP($B15,Gesamt!$A$5:$Q$306,14,FALSE)</f>
        <v>0</v>
      </c>
      <c r="P15" s="10">
        <f>+VLOOKUP($B15,Gesamt!$A$5:$Q$306,15,FALSE)</f>
        <v>0</v>
      </c>
      <c r="Q15" s="10">
        <f>+VLOOKUP($B15,Gesamt!$A$5:$Q$306,16,FALSE)</f>
        <v>0</v>
      </c>
      <c r="R15" s="10">
        <f>(F15*$F$4+G15*$G$4+H15*$H$4+I15*$I$4+J15*$J$4+K15*$K$4+L15*$F$4+M15*$G$4+N15*$H$4+O15*$I$4+P15*$J$4+Q15*$J$4)</f>
        <v>142.9</v>
      </c>
      <c r="S15" s="8">
        <f>IF(R15&gt;0,R15*-1,-1000)</f>
        <v>-142.9</v>
      </c>
    </row>
    <row r="16" spans="1:19" ht="15">
      <c r="A16" s="1">
        <f>IF(R16&gt;0,RANK(S16,S:S),0)</f>
        <v>9</v>
      </c>
      <c r="B16" s="141">
        <v>704</v>
      </c>
      <c r="C16" s="2" t="str">
        <f>+VLOOKUP($B16,Gesamt!$A$5:$D$306,2,FALSE)</f>
        <v>Wetter</v>
      </c>
      <c r="D16" s="2" t="str">
        <f>+VLOOKUP($B16,Gesamt!$A$5:$D$306,3,FALSE)</f>
        <v>Sebastian</v>
      </c>
      <c r="E16" s="1" t="str">
        <f>+VLOOKUP($B16,Gesamt!$A$5:$D$306,4,FALSE)</f>
        <v>Billerbeck</v>
      </c>
      <c r="F16" s="10" t="str">
        <f>+VLOOKUP($B16,Gesamt!$A$5:$F$306,5,FALSE)</f>
        <v>36,20</v>
      </c>
      <c r="G16" s="10" t="str">
        <f>+VLOOKUP($B16,Gesamt!$A$5:$G$306,6,FALSE)</f>
        <v>36,18</v>
      </c>
      <c r="H16" s="10" t="str">
        <f>+VLOOKUP($B16,Gesamt!$A$5:$H$306,7,FALSE)</f>
        <v>35,66</v>
      </c>
      <c r="I16" s="10" t="str">
        <f>+VLOOKUP($B16,Gesamt!$A$5:$I$306,8,FALSE)</f>
        <v>35,62</v>
      </c>
      <c r="J16" s="10">
        <v>35.46</v>
      </c>
      <c r="K16" s="10">
        <f>+VLOOKUP($B16,Gesamt!$A$5:$Q$306,10,FALSE)</f>
        <v>0</v>
      </c>
      <c r="L16" s="10">
        <f>+VLOOKUP($B16,Gesamt!$A$5:$Q$306,11,FALSE)</f>
        <v>0</v>
      </c>
      <c r="M16" s="10">
        <f>+VLOOKUP($B16,Gesamt!$A$5:$Q$306,12,FALSE)</f>
        <v>0</v>
      </c>
      <c r="N16" s="10">
        <f>+VLOOKUP($B16,Gesamt!$A$5:$Q$306,13,FALSE)</f>
        <v>0</v>
      </c>
      <c r="O16" s="10">
        <f>+VLOOKUP($B16,Gesamt!$A$5:$Q$306,14,FALSE)</f>
        <v>0</v>
      </c>
      <c r="P16" s="10">
        <f>+VLOOKUP($B16,Gesamt!$A$5:$Q$306,15,FALSE)</f>
        <v>0</v>
      </c>
      <c r="Q16" s="10">
        <f>+VLOOKUP($B16,Gesamt!$A$5:$Q$306,16,FALSE)</f>
        <v>0</v>
      </c>
      <c r="R16" s="10">
        <f>(F16*$F$4+G16*$G$4+H16*$H$4+I16*$I$4+J16*$J$4+K16*$K$4+L16*$F$4+M16*$G$4+N16*$H$4+O16*$I$4+P16*$J$4+Q16*$J$4)</f>
        <v>142.92</v>
      </c>
      <c r="S16" s="8">
        <f>IF(R16&gt;0,R16*-1,-1000)</f>
        <v>-142.92</v>
      </c>
    </row>
    <row r="17" spans="1:19" ht="15">
      <c r="A17" s="1">
        <f>IF(R17&gt;0,RANK(S17,S:S),0)</f>
        <v>10</v>
      </c>
      <c r="B17" s="141">
        <v>705</v>
      </c>
      <c r="C17" s="2" t="str">
        <f>+VLOOKUP($B17,Gesamt!$A$5:$D$306,2,FALSE)</f>
        <v>Wettendorf</v>
      </c>
      <c r="D17" s="2" t="str">
        <f>+VLOOKUP($B17,Gesamt!$A$5:$D$306,3,FALSE)</f>
        <v>Kathrin</v>
      </c>
      <c r="E17" s="1" t="str">
        <f>+VLOOKUP($B17,Gesamt!$A$5:$D$306,4,FALSE)</f>
        <v>Stromberg</v>
      </c>
      <c r="F17" s="10" t="str">
        <f>+VLOOKUP($B17,Gesamt!$A$5:$F$306,5,FALSE)</f>
        <v>36,11</v>
      </c>
      <c r="G17" s="10" t="str">
        <f>+VLOOKUP($B17,Gesamt!$A$5:$G$306,6,FALSE)</f>
        <v>36,16</v>
      </c>
      <c r="H17" s="10" t="str">
        <f>+VLOOKUP($B17,Gesamt!$A$5:$H$306,7,FALSE)</f>
        <v>35,86</v>
      </c>
      <c r="I17" s="10" t="str">
        <f>+VLOOKUP($B17,Gesamt!$A$5:$I$306,8,FALSE)</f>
        <v>35,52</v>
      </c>
      <c r="J17" s="10" t="str">
        <f>+VLOOKUP($B17,Gesamt!$A$5:$Q$306,9,FALSE)</f>
        <v>35,42</v>
      </c>
      <c r="K17" s="10">
        <f>+VLOOKUP($B17,Gesamt!$A$5:$Q$306,10,FALSE)</f>
        <v>0</v>
      </c>
      <c r="L17" s="10">
        <f>+VLOOKUP($B17,Gesamt!$A$5:$Q$306,11,FALSE)</f>
        <v>0</v>
      </c>
      <c r="M17" s="10">
        <f>+VLOOKUP($B17,Gesamt!$A$5:$Q$306,12,FALSE)</f>
        <v>0</v>
      </c>
      <c r="N17" s="10">
        <f>+VLOOKUP($B17,Gesamt!$A$5:$Q$306,13,FALSE)</f>
        <v>0</v>
      </c>
      <c r="O17" s="10">
        <f>+VLOOKUP($B17,Gesamt!$A$5:$Q$306,14,FALSE)</f>
        <v>0</v>
      </c>
      <c r="P17" s="10">
        <f>+VLOOKUP($B17,Gesamt!$A$5:$Q$306,15,FALSE)</f>
        <v>0</v>
      </c>
      <c r="Q17" s="10">
        <f>+VLOOKUP($B17,Gesamt!$A$5:$Q$306,16,FALSE)</f>
        <v>0</v>
      </c>
      <c r="R17" s="10">
        <f>(F17*$F$4+G17*$G$4+H17*$H$4+I17*$I$4+J17*$J$4+K17*$K$4+L17*$F$4+M17*$G$4+N17*$H$4+O17*$I$4+P17*$J$4+Q17*$J$4)</f>
        <v>142.96</v>
      </c>
      <c r="S17" s="8">
        <f>IF(R17&gt;0,R17*-1,-1000)</f>
        <v>-142.96</v>
      </c>
    </row>
    <row r="18" spans="1:19" ht="15">
      <c r="A18" s="1">
        <f>IF(R18&gt;0,RANK(S18,S:S),0)</f>
        <v>11</v>
      </c>
      <c r="B18" s="141">
        <v>719</v>
      </c>
      <c r="C18" s="2" t="str">
        <f>+VLOOKUP($B18,Gesamt!$A$5:$D$306,2,FALSE)</f>
        <v>Lammers</v>
      </c>
      <c r="D18" s="2" t="str">
        <f>+VLOOKUP($B18,Gesamt!$A$5:$D$306,3,FALSE)</f>
        <v>Laura</v>
      </c>
      <c r="E18" s="1" t="str">
        <f>+VLOOKUP($B18,Gesamt!$A$5:$D$306,4,FALSE)</f>
        <v>ConAction</v>
      </c>
      <c r="F18" s="10" t="str">
        <f>+VLOOKUP($B18,Gesamt!$A$5:$F$306,5,FALSE)</f>
        <v>36,50</v>
      </c>
      <c r="G18" s="10" t="str">
        <f>+VLOOKUP($B18,Gesamt!$A$5:$G$306,6,FALSE)</f>
        <v>36,21</v>
      </c>
      <c r="H18" s="10" t="str">
        <f>+VLOOKUP($B18,Gesamt!$A$5:$H$306,7,FALSE)</f>
        <v>35,78</v>
      </c>
      <c r="I18" s="10" t="str">
        <f>+VLOOKUP($B18,Gesamt!$A$5:$I$306,8,FALSE)</f>
        <v>35,68</v>
      </c>
      <c r="J18" s="10" t="str">
        <f>+VLOOKUP($B18,Gesamt!$A$5:$Q$306,9,FALSE)</f>
        <v>35,61</v>
      </c>
      <c r="K18" s="10">
        <f>+VLOOKUP($B18,Gesamt!$A$5:$Q$306,10,FALSE)</f>
        <v>0</v>
      </c>
      <c r="L18" s="10">
        <f>+VLOOKUP($B18,Gesamt!$A$5:$Q$306,11,FALSE)</f>
        <v>0</v>
      </c>
      <c r="M18" s="10">
        <f>+VLOOKUP($B18,Gesamt!$A$5:$Q$306,12,FALSE)</f>
        <v>0</v>
      </c>
      <c r="N18" s="10">
        <f>+VLOOKUP($B18,Gesamt!$A$5:$Q$306,13,FALSE)</f>
        <v>0</v>
      </c>
      <c r="O18" s="10">
        <f>+VLOOKUP($B18,Gesamt!$A$5:$Q$306,14,FALSE)</f>
        <v>0</v>
      </c>
      <c r="P18" s="10">
        <f>+VLOOKUP($B18,Gesamt!$A$5:$Q$306,15,FALSE)</f>
        <v>0</v>
      </c>
      <c r="Q18" s="10">
        <f>+VLOOKUP($B18,Gesamt!$A$5:$Q$306,16,FALSE)</f>
        <v>0</v>
      </c>
      <c r="R18" s="10">
        <f>(F18*$F$4+G18*$G$4+H18*$H$4+I18*$I$4+J18*$J$4+K18*$K$4+L18*$F$4+M18*$G$4+N18*$H$4+O18*$I$4+P18*$J$4+Q18*$J$4)</f>
        <v>143.28</v>
      </c>
      <c r="S18" s="8">
        <f>IF(R18&gt;0,R18*-1,-1000)</f>
        <v>-143.28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3:U11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v>1</v>
      </c>
      <c r="K4" s="11">
        <v>0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MIN(F8:F11)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51" t="s">
        <v>80</v>
      </c>
      <c r="M6" s="151"/>
      <c r="N6" s="151"/>
      <c r="O6" s="151"/>
      <c r="P6" s="151"/>
      <c r="Q6" s="151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5">
      <c r="A8" s="1">
        <f>IF(R8&gt;0,RANK(S8,S:S),0)</f>
        <v>1</v>
      </c>
      <c r="B8" s="142">
        <v>905</v>
      </c>
      <c r="C8" s="2" t="str">
        <f>+VLOOKUP($B8,Gesamt!$A$5:$D$306,2,FALSE)</f>
        <v>Ricker</v>
      </c>
      <c r="D8" s="2" t="str">
        <f>+VLOOKUP($B8,Gesamt!$A$5:$D$306,3,FALSE)</f>
        <v>Andreas</v>
      </c>
      <c r="E8" s="1" t="str">
        <f>+VLOOKUP($B8,Gesamt!$A$5:$D$306,4,FALSE)</f>
        <v>Billerbeck</v>
      </c>
      <c r="F8" s="10" t="str">
        <f>+VLOOKUP($B8,Gesamt!$A$5:$F$306,5,FALSE)</f>
        <v>38,43</v>
      </c>
      <c r="G8" s="10" t="str">
        <f>+VLOOKUP($B8,Gesamt!$A$5:$G$306,6,FALSE)</f>
        <v>38,38</v>
      </c>
      <c r="H8" s="10" t="str">
        <f>+VLOOKUP($B8,Gesamt!$A$5:$H$306,7,FALSE)</f>
        <v>37,90</v>
      </c>
      <c r="I8" s="10" t="str">
        <f>+VLOOKUP($B8,Gesamt!$A$5:$I$306,8,FALSE)</f>
        <v>37,29</v>
      </c>
      <c r="J8" s="10" t="str">
        <f>+VLOOKUP($B8,Gesamt!$A$5:$Q$306,9,FALSE)</f>
        <v>38,24</v>
      </c>
      <c r="K8" s="10">
        <f>+VLOOKUP($B8,Gesamt!$A$5:$Q$306,10,FALSE)</f>
        <v>0</v>
      </c>
      <c r="L8" s="10">
        <f>+VLOOKUP($B8,Gesamt!$A$5:$Q$306,11,FALSE)</f>
        <v>0</v>
      </c>
      <c r="M8" s="10">
        <f>+VLOOKUP($B8,Gesamt!$A$5:$Q$306,12,FALSE)</f>
        <v>0</v>
      </c>
      <c r="N8" s="10">
        <f>+VLOOKUP($B8,Gesamt!$A$5:$Q$306,13,FALSE)</f>
        <v>0</v>
      </c>
      <c r="O8" s="10">
        <f>+VLOOKUP($B8,Gesamt!$A$5:$Q$306,14,FALSE)</f>
        <v>0</v>
      </c>
      <c r="P8" s="10">
        <f>+VLOOKUP($B8,Gesamt!$A$5:$Q$306,15,FALSE)</f>
        <v>0</v>
      </c>
      <c r="Q8" s="10">
        <f>+VLOOKUP($B8,Gesamt!$A$5:$Q$306,16,FALSE)</f>
        <v>0</v>
      </c>
      <c r="R8" s="10">
        <f>(ABS(F8-G8)*$G$4+ABS(F8-H8)*$H$4+ABS(F8-I8)*$I$4+ABS(F8-J8)*$J$4+ABS(F8-K8)*$K$4+L8*$F$4+M8*$G$4+N8*$H$4+O8*$I$4+P8*$J$4+Q8*$J$4)</f>
        <v>1.91</v>
      </c>
      <c r="S8" s="8">
        <f>IF(R8&gt;0,R8*-1,-1000)</f>
        <v>-1.91</v>
      </c>
    </row>
    <row r="9" spans="1:19" ht="15">
      <c r="A9" s="1">
        <f>IF(R9&gt;0,RANK(S9,S:S),0)</f>
        <v>2</v>
      </c>
      <c r="B9" s="142">
        <v>907</v>
      </c>
      <c r="C9" s="2" t="str">
        <f>+VLOOKUP($B9,Gesamt!$A$5:$D$306,2,FALSE)</f>
        <v>Szabowski</v>
      </c>
      <c r="D9" s="2" t="str">
        <f>+VLOOKUP($B9,Gesamt!$A$5:$D$306,3,FALSE)</f>
        <v>Peter</v>
      </c>
      <c r="E9" s="1" t="str">
        <f>+VLOOKUP($B9,Gesamt!$A$5:$D$306,4,FALSE)</f>
        <v>Billerbeck</v>
      </c>
      <c r="F9" s="10" t="str">
        <f>+VLOOKUP($B9,Gesamt!$A$5:$F$306,5,FALSE)</f>
        <v>38,66</v>
      </c>
      <c r="G9" s="10" t="str">
        <f>+VLOOKUP($B9,Gesamt!$A$5:$G$306,6,FALSE)</f>
        <v>39,01</v>
      </c>
      <c r="H9" s="10" t="str">
        <f>+VLOOKUP($B9,Gesamt!$A$5:$H$306,7,FALSE)</f>
        <v>38,45</v>
      </c>
      <c r="I9" s="10" t="str">
        <f>+VLOOKUP($B9,Gesamt!$A$5:$I$306,8,FALSE)</f>
        <v>37,24</v>
      </c>
      <c r="J9" s="10" t="str">
        <f>+VLOOKUP($B9,Gesamt!$A$5:$Q$306,9,FALSE)</f>
        <v>37,87</v>
      </c>
      <c r="K9" s="10">
        <f>+VLOOKUP($B9,Gesamt!$A$5:$Q$306,10,FALSE)</f>
        <v>0</v>
      </c>
      <c r="L9" s="10">
        <f>+VLOOKUP($B9,Gesamt!$A$5:$Q$306,11,FALSE)</f>
        <v>0</v>
      </c>
      <c r="M9" s="10">
        <f>+VLOOKUP($B9,Gesamt!$A$5:$Q$306,12,FALSE)</f>
        <v>0</v>
      </c>
      <c r="N9" s="10">
        <f>+VLOOKUP($B9,Gesamt!$A$5:$Q$306,13,FALSE)</f>
        <v>0</v>
      </c>
      <c r="O9" s="10">
        <f>+VLOOKUP($B9,Gesamt!$A$5:$Q$306,14,FALSE)</f>
        <v>0</v>
      </c>
      <c r="P9" s="10">
        <f>+VLOOKUP($B9,Gesamt!$A$5:$Q$306,15,FALSE)</f>
        <v>0</v>
      </c>
      <c r="Q9" s="10">
        <f>+VLOOKUP($B9,Gesamt!$A$5:$Q$306,16,FALSE)</f>
        <v>0</v>
      </c>
      <c r="R9" s="10">
        <f>(ABS(F9-G9)*$G$4+ABS(F9-H9)*$H$4+ABS(F9-I9)*$I$4+ABS(F9-J9)*$J$4+ABS(F9-K9)*$K$4+L9*$F$4+M9*$G$4+N9*$H$4+O9*$I$4+P9*$J$4+Q9*$J$4)</f>
        <v>2.77</v>
      </c>
      <c r="S9" s="8">
        <f>IF(R9&gt;0,R9*-1,-1000)</f>
        <v>-2.77</v>
      </c>
    </row>
    <row r="10" spans="1:19" ht="15">
      <c r="A10" s="1">
        <f>IF(R10&gt;0,RANK(S10,S:S),0)</f>
        <v>3</v>
      </c>
      <c r="B10" s="142">
        <v>901</v>
      </c>
      <c r="C10" s="2" t="str">
        <f>+VLOOKUP($B10,Gesamt!$A$5:$D$306,2,FALSE)</f>
        <v>Schmidt</v>
      </c>
      <c r="D10" s="2" t="str">
        <f>+VLOOKUP($B10,Gesamt!$A$5:$D$306,3,FALSE)</f>
        <v>Michael</v>
      </c>
      <c r="E10" s="1" t="str">
        <f>+VLOOKUP($B10,Gesamt!$A$5:$D$306,4,FALSE)</f>
        <v>Varel</v>
      </c>
      <c r="F10" s="10" t="str">
        <f>+VLOOKUP($B10,Gesamt!$A$5:$F$306,5,FALSE)</f>
        <v>33,17</v>
      </c>
      <c r="G10" s="10" t="str">
        <f>+VLOOKUP($B10,Gesamt!$A$5:$G$306,6,FALSE)</f>
        <v>32,98</v>
      </c>
      <c r="H10" s="10" t="str">
        <f>+VLOOKUP($B10,Gesamt!$A$5:$H$306,7,FALSE)</f>
        <v>32,87</v>
      </c>
      <c r="I10" s="10" t="str">
        <f>+VLOOKUP($B10,Gesamt!$A$5:$I$306,8,FALSE)</f>
        <v>32,46</v>
      </c>
      <c r="J10" s="10" t="str">
        <f>+VLOOKUP($B10,Gesamt!$A$5:$Q$306,9,FALSE)</f>
        <v>35,26</v>
      </c>
      <c r="K10" s="10">
        <f>+VLOOKUP($B10,Gesamt!$A$5:$Q$306,10,FALSE)</f>
        <v>0</v>
      </c>
      <c r="L10" s="10">
        <f>+VLOOKUP($B10,Gesamt!$A$5:$Q$306,11,FALSE)</f>
        <v>0</v>
      </c>
      <c r="M10" s="10">
        <f>+VLOOKUP($B10,Gesamt!$A$5:$Q$306,12,FALSE)</f>
        <v>0</v>
      </c>
      <c r="N10" s="10">
        <f>+VLOOKUP($B10,Gesamt!$A$5:$Q$306,13,FALSE)</f>
        <v>0</v>
      </c>
      <c r="O10" s="10">
        <f>+VLOOKUP($B10,Gesamt!$A$5:$Q$306,14,FALSE)</f>
        <v>0</v>
      </c>
      <c r="P10" s="10">
        <f>+VLOOKUP($B10,Gesamt!$A$5:$Q$306,15,FALSE)</f>
        <v>0</v>
      </c>
      <c r="Q10" s="10">
        <f>+VLOOKUP($B10,Gesamt!$A$5:$Q$306,16,FALSE)</f>
        <v>0</v>
      </c>
      <c r="R10" s="10">
        <f>(ABS(F10-G10)*$G$4+ABS(F10-H10)*$H$4+ABS(F10-I10)*$I$4+ABS(F10-J10)*$J$4+ABS(F10-K10)*$K$4+L10*$F$4+M10*$G$4+N10*$H$4+O10*$I$4+P10*$J$4+Q10*$J$4)</f>
        <v>3.29</v>
      </c>
      <c r="S10" s="8">
        <f>IF(R10&gt;0,R10*-1,-1000)</f>
        <v>-3.29</v>
      </c>
    </row>
    <row r="11" spans="1:19" ht="15">
      <c r="A11" s="1">
        <f>IF(R11&gt;0,RANK(S11,S:S),0)</f>
        <v>4</v>
      </c>
      <c r="B11" s="142">
        <v>919</v>
      </c>
      <c r="C11" s="2" t="str">
        <f>+VLOOKUP($B11,Gesamt!$A$5:$D$306,2,FALSE)</f>
        <v>Schlösser</v>
      </c>
      <c r="D11" s="2" t="str">
        <f>+VLOOKUP($B11,Gesamt!$A$5:$D$306,3,FALSE)</f>
        <v>Jürgen</v>
      </c>
      <c r="E11" s="1" t="str">
        <f>+VLOOKUP($B11,Gesamt!$A$5:$D$306,4,FALSE)</f>
        <v>Stromberg</v>
      </c>
      <c r="F11" s="10" t="str">
        <f>+VLOOKUP($B11,Gesamt!$A$5:$F$306,5,FALSE)</f>
        <v>42,65</v>
      </c>
      <c r="G11" s="10" t="str">
        <f>+VLOOKUP($B11,Gesamt!$A$5:$G$306,6,FALSE)</f>
        <v>42,77</v>
      </c>
      <c r="H11" s="10" t="str">
        <f>+VLOOKUP($B11,Gesamt!$A$5:$H$306,7,FALSE)</f>
        <v>42,22</v>
      </c>
      <c r="I11" s="10" t="str">
        <f>+VLOOKUP($B11,Gesamt!$A$5:$I$306,8,FALSE)</f>
        <v>40,50</v>
      </c>
      <c r="J11" s="10" t="str">
        <f>+VLOOKUP($B11,Gesamt!$A$5:$Q$306,9,FALSE)</f>
        <v>41,60</v>
      </c>
      <c r="K11" s="10">
        <f>+VLOOKUP($B11,Gesamt!$A$5:$Q$306,10,FALSE)</f>
        <v>0</v>
      </c>
      <c r="L11" s="10">
        <f>+VLOOKUP($B11,Gesamt!$A$5:$Q$306,11,FALSE)</f>
        <v>0</v>
      </c>
      <c r="M11" s="10">
        <f>+VLOOKUP($B11,Gesamt!$A$5:$Q$306,12,FALSE)</f>
        <v>0</v>
      </c>
      <c r="N11" s="10">
        <f>+VLOOKUP($B11,Gesamt!$A$5:$Q$306,13,FALSE)</f>
        <v>0</v>
      </c>
      <c r="O11" s="10">
        <f>+VLOOKUP($B11,Gesamt!$A$5:$Q$306,14,FALSE)</f>
        <v>0</v>
      </c>
      <c r="P11" s="10">
        <f>+VLOOKUP($B11,Gesamt!$A$5:$Q$306,15,FALSE)</f>
        <v>0</v>
      </c>
      <c r="Q11" s="10">
        <f>+VLOOKUP($B11,Gesamt!$A$5:$Q$306,16,FALSE)</f>
        <v>0</v>
      </c>
      <c r="R11" s="10">
        <f>(ABS(F11-G11)*$G$4+ABS(F11-H11)*$H$4+ABS(F11-I11)*$I$4+ABS(F11-J11)*$J$4+ABS(F11-K11)*$K$4+L11*$F$4+M11*$G$4+N11*$H$4+O11*$I$4+P11*$J$4+Q11*$J$4)</f>
        <v>3.75</v>
      </c>
      <c r="S11" s="8">
        <f>IF(R11&gt;0,R11*-1,-1000)</f>
        <v>-3.75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"/>
  <dimension ref="A3:U20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18" sqref="B18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MIN(F8:F17)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51" t="s">
        <v>80</v>
      </c>
      <c r="M6" s="151"/>
      <c r="N6" s="151"/>
      <c r="O6" s="151"/>
      <c r="P6" s="151"/>
      <c r="Q6" s="151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 t="e">
        <f aca="true" t="shared" si="1" ref="A8:A17">IF(R8&gt;0,RANK(S8,S$1:S$65536),0)</f>
        <v>#N/A</v>
      </c>
      <c r="B8" s="122">
        <v>109</v>
      </c>
      <c r="C8" s="2" t="str">
        <f>+VLOOKUP($B8,Gesamt!$A$5:$D$306,2,FALSE)</f>
        <v>Demleitner</v>
      </c>
      <c r="D8" s="2" t="str">
        <f>+VLOOKUP($B8,Gesamt!$A$5:$D$306,3,FALSE)</f>
        <v>Angelike</v>
      </c>
      <c r="E8" s="1" t="str">
        <f>+VLOOKUP($B8,Gesamt!$A$5:$D$306,4,FALSE)</f>
        <v>Bergkamen</v>
      </c>
      <c r="F8" s="10" t="str">
        <f>+VLOOKUP($B8,Gesamt!$A$5:$F$306,5,FALSE)</f>
        <v>38,09</v>
      </c>
      <c r="G8" s="10" t="str">
        <f>+VLOOKUP($B8,Gesamt!$A$5:$G$306,6,FALSE)</f>
        <v>37,92</v>
      </c>
      <c r="H8" s="10" t="str">
        <f>+VLOOKUP($B8,Gesamt!$A$5:$H$306,7,FALSE)</f>
        <v>36,16</v>
      </c>
      <c r="I8" s="10" t="str">
        <f>+VLOOKUP($B8,Gesamt!$A$5:$I$306,8,FALSE)</f>
        <v>36,87</v>
      </c>
      <c r="J8" s="10" t="str">
        <f>+VLOOKUP($B8,Gesamt!$A$5:$Q$306,9,FALSE)</f>
        <v>36,26</v>
      </c>
      <c r="K8" s="10">
        <f>+VLOOKUP($B8,Gesamt!$A$5:$Q$306,10,FALSE)</f>
        <v>0</v>
      </c>
      <c r="L8" s="10">
        <f>+VLOOKUP($B8,Gesamt!$A$5:$Q$306,11,FALSE)</f>
        <v>0</v>
      </c>
      <c r="M8" s="10">
        <f>+VLOOKUP($B8,Gesamt!$A$5:$Q$306,12,FALSE)</f>
        <v>0</v>
      </c>
      <c r="N8" s="10">
        <f>+VLOOKUP($B8,Gesamt!$A$5:$Q$306,13,FALSE)</f>
        <v>0</v>
      </c>
      <c r="O8" s="10">
        <f>+VLOOKUP($B8,Gesamt!$A$5:$Q$306,14,FALSE)</f>
        <v>0</v>
      </c>
      <c r="P8" s="10">
        <f>+VLOOKUP($B8,Gesamt!$A$5:$Q$306,15,FALSE)</f>
        <v>0</v>
      </c>
      <c r="Q8" s="10">
        <f>+VLOOKUP($B8,Gesamt!$A$5:$Q$306,16,FALSE)</f>
        <v>0</v>
      </c>
      <c r="R8" s="10">
        <f>(F8*$F$4+G8*$G$4+H8*$H$4+I8*$I$4+J8*$J$4+K8*$K$4+L8*$F$4+M8*$G$4+N8*$H$4+O8*$I$4+P8*$J$4+Q8*$J$4)</f>
        <v>147.21</v>
      </c>
      <c r="S8" s="8">
        <f aca="true" t="shared" si="2" ref="S8:S17">IF(R8&gt;0,R8*-1,-1000)</f>
        <v>-147.21</v>
      </c>
    </row>
    <row r="9" spans="1:19" ht="12.75">
      <c r="A9" s="1">
        <f t="shared" si="1"/>
        <v>0</v>
      </c>
      <c r="B9" s="122">
        <v>114</v>
      </c>
      <c r="C9" s="2" t="str">
        <f>+VLOOKUP($B9,Gesamt!$A$5:$D$306,2,FALSE)</f>
        <v>Reutter</v>
      </c>
      <c r="D9" s="2" t="str">
        <f>+VLOOKUP($B9,Gesamt!$A$5:$D$306,3,FALSE)</f>
        <v>Elisabeth</v>
      </c>
      <c r="E9" s="1" t="str">
        <f>+VLOOKUP($B9,Gesamt!$A$5:$D$306,4,FALSE)</f>
        <v>Stromberg</v>
      </c>
      <c r="F9" s="10">
        <f>+VLOOKUP($B9,Gesamt!$A$5:$F$306,5,FALSE)</f>
        <v>0</v>
      </c>
      <c r="G9" s="10">
        <f>+VLOOKUP($B9,Gesamt!$A$5:$G$306,6,FALSE)</f>
        <v>0</v>
      </c>
      <c r="H9" s="10">
        <f>+VLOOKUP($B9,Gesamt!$A$5:$H$306,7,FALSE)</f>
        <v>0</v>
      </c>
      <c r="I9" s="10">
        <f>+VLOOKUP($B9,Gesamt!$A$5:$I$306,8,FALSE)</f>
        <v>0</v>
      </c>
      <c r="J9" s="10">
        <f>+VLOOKUP($B9,Gesamt!$A$5:$Q$306,9,FALSE)</f>
        <v>0</v>
      </c>
      <c r="K9" s="10">
        <f>+VLOOKUP($B9,Gesamt!$A$5:$Q$306,10,FALSE)</f>
        <v>0</v>
      </c>
      <c r="L9" s="10">
        <f>+VLOOKUP($B9,Gesamt!$A$5:$Q$306,11,FALSE)</f>
        <v>0</v>
      </c>
      <c r="M9" s="10">
        <f>+VLOOKUP($B9,Gesamt!$A$5:$Q$306,12,FALSE)</f>
        <v>0</v>
      </c>
      <c r="N9" s="10">
        <f>+VLOOKUP($B9,Gesamt!$A$5:$Q$306,13,FALSE)</f>
        <v>0</v>
      </c>
      <c r="O9" s="10">
        <f>+VLOOKUP($B9,Gesamt!$A$5:$Q$306,14,FALSE)</f>
        <v>0</v>
      </c>
      <c r="P9" s="10">
        <f>+VLOOKUP($B9,Gesamt!$A$5:$Q$306,15,FALSE)</f>
        <v>0</v>
      </c>
      <c r="Q9" s="10">
        <f>+VLOOKUP($B9,Gesamt!$A$5:$Q$306,16,FALSE)</f>
        <v>0</v>
      </c>
      <c r="R9" s="10">
        <f aca="true" t="shared" si="3" ref="R9:R17">(F9*$F$4+G9*$G$4+H9*$H$4+I9*$I$4+J9*$J$4+K9*$K$4+L9*$F$4+M9*$G$4+N9*$H$4+O9*$I$4+P9*$J$4+Q9*$J$4)</f>
        <v>0</v>
      </c>
      <c r="S9" s="8">
        <f t="shared" si="2"/>
        <v>-1000</v>
      </c>
    </row>
    <row r="10" spans="1:19" ht="12.75">
      <c r="A10" s="1" t="e">
        <f t="shared" si="1"/>
        <v>#N/A</v>
      </c>
      <c r="B10" s="122">
        <v>138</v>
      </c>
      <c r="C10" s="2" t="e">
        <f>+VLOOKUP($B10,Gesamt!$A$5:$D$306,2,FALSE)</f>
        <v>#N/A</v>
      </c>
      <c r="D10" s="2" t="e">
        <f>+VLOOKUP($B10,Gesamt!$A$5:$D$306,3,FALSE)</f>
        <v>#N/A</v>
      </c>
      <c r="E10" s="1" t="e">
        <f>+VLOOKUP($B10,Gesamt!$A$5:$D$306,4,FALSE)</f>
        <v>#N/A</v>
      </c>
      <c r="F10" s="10" t="e">
        <f>+VLOOKUP($B10,Gesamt!$A$5:$F$306,5,FALSE)</f>
        <v>#N/A</v>
      </c>
      <c r="G10" s="10" t="e">
        <f>+VLOOKUP($B10,Gesamt!$A$5:$G$306,6,FALSE)</f>
        <v>#N/A</v>
      </c>
      <c r="H10" s="10" t="e">
        <f>+VLOOKUP($B10,Gesamt!$A$5:$H$306,7,FALSE)</f>
        <v>#N/A</v>
      </c>
      <c r="I10" s="10" t="e">
        <f>+VLOOKUP($B10,Gesamt!$A$5:$I$306,8,FALSE)</f>
        <v>#N/A</v>
      </c>
      <c r="J10" s="10" t="e">
        <f>+VLOOKUP($B10,Gesamt!$A$5:$Q$306,9,FALSE)</f>
        <v>#N/A</v>
      </c>
      <c r="K10" s="10" t="e">
        <f>+VLOOKUP($B10,Gesamt!$A$5:$Q$306,10,FALSE)</f>
        <v>#N/A</v>
      </c>
      <c r="L10" s="10" t="e">
        <f>+VLOOKUP($B10,Gesamt!$A$5:$Q$306,11,FALSE)</f>
        <v>#N/A</v>
      </c>
      <c r="M10" s="10" t="e">
        <f>+VLOOKUP($B10,Gesamt!$A$5:$Q$306,12,FALSE)</f>
        <v>#N/A</v>
      </c>
      <c r="N10" s="10" t="e">
        <f>+VLOOKUP($B10,Gesamt!$A$5:$Q$306,13,FALSE)</f>
        <v>#N/A</v>
      </c>
      <c r="O10" s="10" t="e">
        <f>+VLOOKUP($B10,Gesamt!$A$5:$Q$306,14,FALSE)</f>
        <v>#N/A</v>
      </c>
      <c r="P10" s="10" t="e">
        <f>+VLOOKUP($B10,Gesamt!$A$5:$Q$306,15,FALSE)</f>
        <v>#N/A</v>
      </c>
      <c r="Q10" s="10" t="e">
        <f>+VLOOKUP($B10,Gesamt!$A$5:$Q$306,16,FALSE)</f>
        <v>#N/A</v>
      </c>
      <c r="R10" s="10" t="e">
        <f t="shared" si="3"/>
        <v>#N/A</v>
      </c>
      <c r="S10" s="8" t="e">
        <f t="shared" si="2"/>
        <v>#N/A</v>
      </c>
    </row>
    <row r="11" spans="1:19" ht="12.75">
      <c r="A11" s="1" t="e">
        <f t="shared" si="1"/>
        <v>#N/A</v>
      </c>
      <c r="B11" s="122">
        <v>139</v>
      </c>
      <c r="C11" s="2" t="e">
        <f>+VLOOKUP($B11,Gesamt!$A$5:$D$306,2,FALSE)</f>
        <v>#N/A</v>
      </c>
      <c r="D11" s="2" t="e">
        <f>+VLOOKUP($B11,Gesamt!$A$5:$D$306,3,FALSE)</f>
        <v>#N/A</v>
      </c>
      <c r="E11" s="1" t="e">
        <f>+VLOOKUP($B11,Gesamt!$A$5:$D$306,4,FALSE)</f>
        <v>#N/A</v>
      </c>
      <c r="F11" s="10" t="e">
        <f>+VLOOKUP($B11,Gesamt!$A$5:$F$306,5,FALSE)</f>
        <v>#N/A</v>
      </c>
      <c r="G11" s="10" t="e">
        <f>+VLOOKUP($B11,Gesamt!$A$5:$G$306,6,FALSE)</f>
        <v>#N/A</v>
      </c>
      <c r="H11" s="10" t="e">
        <f>+VLOOKUP($B11,Gesamt!$A$5:$H$306,7,FALSE)</f>
        <v>#N/A</v>
      </c>
      <c r="I11" s="10" t="e">
        <f>+VLOOKUP($B11,Gesamt!$A$5:$I$306,8,FALSE)</f>
        <v>#N/A</v>
      </c>
      <c r="J11" s="10" t="e">
        <f>+VLOOKUP($B11,Gesamt!$A$5:$Q$306,9,FALSE)</f>
        <v>#N/A</v>
      </c>
      <c r="K11" s="10" t="e">
        <f>+VLOOKUP($B11,Gesamt!$A$5:$Q$306,10,FALSE)</f>
        <v>#N/A</v>
      </c>
      <c r="L11" s="10" t="e">
        <f>+VLOOKUP($B11,Gesamt!$A$5:$Q$306,11,FALSE)</f>
        <v>#N/A</v>
      </c>
      <c r="M11" s="10" t="e">
        <f>+VLOOKUP($B11,Gesamt!$A$5:$Q$306,12,FALSE)</f>
        <v>#N/A</v>
      </c>
      <c r="N11" s="10" t="e">
        <f>+VLOOKUP($B11,Gesamt!$A$5:$Q$306,13,FALSE)</f>
        <v>#N/A</v>
      </c>
      <c r="O11" s="10" t="e">
        <f>+VLOOKUP($B11,Gesamt!$A$5:$Q$306,14,FALSE)</f>
        <v>#N/A</v>
      </c>
      <c r="P11" s="10" t="e">
        <f>+VLOOKUP($B11,Gesamt!$A$5:$Q$306,15,FALSE)</f>
        <v>#N/A</v>
      </c>
      <c r="Q11" s="10" t="e">
        <f>+VLOOKUP($B11,Gesamt!$A$5:$Q$306,16,FALSE)</f>
        <v>#N/A</v>
      </c>
      <c r="R11" s="10" t="e">
        <f t="shared" si="3"/>
        <v>#N/A</v>
      </c>
      <c r="S11" s="8" t="e">
        <f t="shared" si="2"/>
        <v>#N/A</v>
      </c>
    </row>
    <row r="12" spans="1:19" ht="12.75">
      <c r="A12" s="1" t="e">
        <f t="shared" si="1"/>
        <v>#N/A</v>
      </c>
      <c r="B12" s="122">
        <v>140</v>
      </c>
      <c r="C12" s="2" t="e">
        <f>+VLOOKUP($B12,Gesamt!$A$5:$D$306,2,FALSE)</f>
        <v>#N/A</v>
      </c>
      <c r="D12" s="2" t="e">
        <f>+VLOOKUP($B12,Gesamt!$A$5:$D$306,3,FALSE)</f>
        <v>#N/A</v>
      </c>
      <c r="E12" s="1" t="e">
        <f>+VLOOKUP($B12,Gesamt!$A$5:$D$306,4,FALSE)</f>
        <v>#N/A</v>
      </c>
      <c r="F12" s="10" t="e">
        <f>+VLOOKUP($B12,Gesamt!$A$5:$F$306,5,FALSE)</f>
        <v>#N/A</v>
      </c>
      <c r="G12" s="10" t="e">
        <f>+VLOOKUP($B12,Gesamt!$A$5:$G$306,6,FALSE)</f>
        <v>#N/A</v>
      </c>
      <c r="H12" s="10" t="e">
        <f>+VLOOKUP($B12,Gesamt!$A$5:$H$306,7,FALSE)</f>
        <v>#N/A</v>
      </c>
      <c r="I12" s="10" t="e">
        <f>+VLOOKUP($B12,Gesamt!$A$5:$I$306,8,FALSE)</f>
        <v>#N/A</v>
      </c>
      <c r="J12" s="10" t="e">
        <f>+VLOOKUP($B12,Gesamt!$A$5:$Q$306,9,FALSE)</f>
        <v>#N/A</v>
      </c>
      <c r="K12" s="10" t="e">
        <f>+VLOOKUP($B12,Gesamt!$A$5:$Q$306,10,FALSE)</f>
        <v>#N/A</v>
      </c>
      <c r="L12" s="10" t="e">
        <f>+VLOOKUP($B12,Gesamt!$A$5:$Q$306,11,FALSE)</f>
        <v>#N/A</v>
      </c>
      <c r="M12" s="10" t="e">
        <f>+VLOOKUP($B12,Gesamt!$A$5:$Q$306,12,FALSE)</f>
        <v>#N/A</v>
      </c>
      <c r="N12" s="10" t="e">
        <f>+VLOOKUP($B12,Gesamt!$A$5:$Q$306,13,FALSE)</f>
        <v>#N/A</v>
      </c>
      <c r="O12" s="10" t="e">
        <f>+VLOOKUP($B12,Gesamt!$A$5:$Q$306,14,FALSE)</f>
        <v>#N/A</v>
      </c>
      <c r="P12" s="10" t="e">
        <f>+VLOOKUP($B12,Gesamt!$A$5:$Q$306,15,FALSE)</f>
        <v>#N/A</v>
      </c>
      <c r="Q12" s="10" t="e">
        <f>+VLOOKUP($B12,Gesamt!$A$5:$Q$306,16,FALSE)</f>
        <v>#N/A</v>
      </c>
      <c r="R12" s="10" t="e">
        <f t="shared" si="3"/>
        <v>#N/A</v>
      </c>
      <c r="S12" s="8" t="e">
        <f t="shared" si="2"/>
        <v>#N/A</v>
      </c>
    </row>
    <row r="13" spans="1:19" ht="12.75">
      <c r="A13" s="1" t="e">
        <f t="shared" si="1"/>
        <v>#N/A</v>
      </c>
      <c r="B13" s="122">
        <v>141</v>
      </c>
      <c r="C13" s="2" t="e">
        <f>+VLOOKUP($B13,Gesamt!$A$5:$D$306,2,FALSE)</f>
        <v>#N/A</v>
      </c>
      <c r="D13" s="2" t="e">
        <f>+VLOOKUP($B13,Gesamt!$A$5:$D$306,3,FALSE)</f>
        <v>#N/A</v>
      </c>
      <c r="E13" s="1" t="e">
        <f>+VLOOKUP($B13,Gesamt!$A$5:$D$306,4,FALSE)</f>
        <v>#N/A</v>
      </c>
      <c r="F13" s="10" t="e">
        <f>+VLOOKUP($B13,Gesamt!$A$5:$F$306,5,FALSE)</f>
        <v>#N/A</v>
      </c>
      <c r="G13" s="10" t="e">
        <f>+VLOOKUP($B13,Gesamt!$A$5:$G$306,6,FALSE)</f>
        <v>#N/A</v>
      </c>
      <c r="H13" s="10" t="e">
        <f>+VLOOKUP($B13,Gesamt!$A$5:$H$306,7,FALSE)</f>
        <v>#N/A</v>
      </c>
      <c r="I13" s="10" t="e">
        <f>+VLOOKUP($B13,Gesamt!$A$5:$I$306,8,FALSE)</f>
        <v>#N/A</v>
      </c>
      <c r="J13" s="10" t="e">
        <f>+VLOOKUP($B13,Gesamt!$A$5:$Q$306,9,FALSE)</f>
        <v>#N/A</v>
      </c>
      <c r="K13" s="10" t="e">
        <f>+VLOOKUP($B13,Gesamt!$A$5:$Q$306,10,FALSE)</f>
        <v>#N/A</v>
      </c>
      <c r="L13" s="10" t="e">
        <f>+VLOOKUP($B13,Gesamt!$A$5:$Q$306,11,FALSE)</f>
        <v>#N/A</v>
      </c>
      <c r="M13" s="10" t="e">
        <f>+VLOOKUP($B13,Gesamt!$A$5:$Q$306,12,FALSE)</f>
        <v>#N/A</v>
      </c>
      <c r="N13" s="10" t="e">
        <f>+VLOOKUP($B13,Gesamt!$A$5:$Q$306,13,FALSE)</f>
        <v>#N/A</v>
      </c>
      <c r="O13" s="10" t="e">
        <f>+VLOOKUP($B13,Gesamt!$A$5:$Q$306,14,FALSE)</f>
        <v>#N/A</v>
      </c>
      <c r="P13" s="10" t="e">
        <f>+VLOOKUP($B13,Gesamt!$A$5:$Q$306,15,FALSE)</f>
        <v>#N/A</v>
      </c>
      <c r="Q13" s="10" t="e">
        <f>+VLOOKUP($B13,Gesamt!$A$5:$Q$306,16,FALSE)</f>
        <v>#N/A</v>
      </c>
      <c r="R13" s="10" t="e">
        <f t="shared" si="3"/>
        <v>#N/A</v>
      </c>
      <c r="S13" s="8" t="e">
        <f t="shared" si="2"/>
        <v>#N/A</v>
      </c>
    </row>
    <row r="14" spans="1:19" ht="12.75">
      <c r="A14" s="1" t="e">
        <f t="shared" si="1"/>
        <v>#N/A</v>
      </c>
      <c r="B14" s="122">
        <v>142</v>
      </c>
      <c r="C14" s="2" t="e">
        <f>+VLOOKUP($B14,Gesamt!$A$5:$D$306,2,FALSE)</f>
        <v>#N/A</v>
      </c>
      <c r="D14" s="2" t="e">
        <f>+VLOOKUP($B14,Gesamt!$A$5:$D$306,3,FALSE)</f>
        <v>#N/A</v>
      </c>
      <c r="E14" s="1" t="e">
        <f>+VLOOKUP($B14,Gesamt!$A$5:$D$306,4,FALSE)</f>
        <v>#N/A</v>
      </c>
      <c r="F14" s="10" t="e">
        <f>+VLOOKUP($B14,Gesamt!$A$5:$F$306,5,FALSE)</f>
        <v>#N/A</v>
      </c>
      <c r="G14" s="10" t="e">
        <f>+VLOOKUP($B14,Gesamt!$A$5:$G$306,6,FALSE)</f>
        <v>#N/A</v>
      </c>
      <c r="H14" s="10" t="e">
        <f>+VLOOKUP($B14,Gesamt!$A$5:$H$306,7,FALSE)</f>
        <v>#N/A</v>
      </c>
      <c r="I14" s="10" t="e">
        <f>+VLOOKUP($B14,Gesamt!$A$5:$I$306,8,FALSE)</f>
        <v>#N/A</v>
      </c>
      <c r="J14" s="10" t="e">
        <f>+VLOOKUP($B14,Gesamt!$A$5:$Q$306,9,FALSE)</f>
        <v>#N/A</v>
      </c>
      <c r="K14" s="10" t="e">
        <f>+VLOOKUP($B14,Gesamt!$A$5:$Q$306,10,FALSE)</f>
        <v>#N/A</v>
      </c>
      <c r="L14" s="10" t="e">
        <f>+VLOOKUP($B14,Gesamt!$A$5:$Q$306,11,FALSE)</f>
        <v>#N/A</v>
      </c>
      <c r="M14" s="10" t="e">
        <f>+VLOOKUP($B14,Gesamt!$A$5:$Q$306,12,FALSE)</f>
        <v>#N/A</v>
      </c>
      <c r="N14" s="10" t="e">
        <f>+VLOOKUP($B14,Gesamt!$A$5:$Q$306,13,FALSE)</f>
        <v>#N/A</v>
      </c>
      <c r="O14" s="10" t="e">
        <f>+VLOOKUP($B14,Gesamt!$A$5:$Q$306,14,FALSE)</f>
        <v>#N/A</v>
      </c>
      <c r="P14" s="10" t="e">
        <f>+VLOOKUP($B14,Gesamt!$A$5:$Q$306,15,FALSE)</f>
        <v>#N/A</v>
      </c>
      <c r="Q14" s="10" t="e">
        <f>+VLOOKUP($B14,Gesamt!$A$5:$Q$306,16,FALSE)</f>
        <v>#N/A</v>
      </c>
      <c r="R14" s="10" t="e">
        <f t="shared" si="3"/>
        <v>#N/A</v>
      </c>
      <c r="S14" s="8" t="e">
        <f t="shared" si="2"/>
        <v>#N/A</v>
      </c>
    </row>
    <row r="15" spans="1:19" ht="12.75">
      <c r="A15" s="1" t="e">
        <f t="shared" si="1"/>
        <v>#N/A</v>
      </c>
      <c r="B15" s="122">
        <v>143</v>
      </c>
      <c r="C15" s="2" t="e">
        <f>+VLOOKUP($B15,Gesamt!$A$5:$D$306,2,FALSE)</f>
        <v>#N/A</v>
      </c>
      <c r="D15" s="2" t="e">
        <f>+VLOOKUP($B15,Gesamt!$A$5:$D$306,3,FALSE)</f>
        <v>#N/A</v>
      </c>
      <c r="E15" s="1" t="e">
        <f>+VLOOKUP($B15,Gesamt!$A$5:$D$306,4,FALSE)</f>
        <v>#N/A</v>
      </c>
      <c r="F15" s="10" t="e">
        <f>+VLOOKUP($B15,Gesamt!$A$5:$F$306,5,FALSE)</f>
        <v>#N/A</v>
      </c>
      <c r="G15" s="10" t="e">
        <f>+VLOOKUP($B15,Gesamt!$A$5:$G$306,6,FALSE)</f>
        <v>#N/A</v>
      </c>
      <c r="H15" s="10" t="e">
        <f>+VLOOKUP($B15,Gesamt!$A$5:$H$306,7,FALSE)</f>
        <v>#N/A</v>
      </c>
      <c r="I15" s="10" t="e">
        <f>+VLOOKUP($B15,Gesamt!$A$5:$I$306,8,FALSE)</f>
        <v>#N/A</v>
      </c>
      <c r="J15" s="10" t="e">
        <f>+VLOOKUP($B15,Gesamt!$A$5:$Q$306,9,FALSE)</f>
        <v>#N/A</v>
      </c>
      <c r="K15" s="10" t="e">
        <f>+VLOOKUP($B15,Gesamt!$A$5:$Q$306,10,FALSE)</f>
        <v>#N/A</v>
      </c>
      <c r="L15" s="10" t="e">
        <f>+VLOOKUP($B15,Gesamt!$A$5:$Q$306,11,FALSE)</f>
        <v>#N/A</v>
      </c>
      <c r="M15" s="10" t="e">
        <f>+VLOOKUP($B15,Gesamt!$A$5:$Q$306,12,FALSE)</f>
        <v>#N/A</v>
      </c>
      <c r="N15" s="10" t="e">
        <f>+VLOOKUP($B15,Gesamt!$A$5:$Q$306,13,FALSE)</f>
        <v>#N/A</v>
      </c>
      <c r="O15" s="10" t="e">
        <f>+VLOOKUP($B15,Gesamt!$A$5:$Q$306,14,FALSE)</f>
        <v>#N/A</v>
      </c>
      <c r="P15" s="10" t="e">
        <f>+VLOOKUP($B15,Gesamt!$A$5:$Q$306,15,FALSE)</f>
        <v>#N/A</v>
      </c>
      <c r="Q15" s="10" t="e">
        <f>+VLOOKUP($B15,Gesamt!$A$5:$Q$306,16,FALSE)</f>
        <v>#N/A</v>
      </c>
      <c r="R15" s="10" t="e">
        <f t="shared" si="3"/>
        <v>#N/A</v>
      </c>
      <c r="S15" s="8" t="e">
        <f t="shared" si="2"/>
        <v>#N/A</v>
      </c>
    </row>
    <row r="16" spans="1:19" ht="12.75">
      <c r="A16" s="1" t="e">
        <f t="shared" si="1"/>
        <v>#N/A</v>
      </c>
      <c r="B16" s="122"/>
      <c r="C16" s="2" t="e">
        <f>+VLOOKUP($B16,Gesamt!$A$5:$D$306,2,FALSE)</f>
        <v>#N/A</v>
      </c>
      <c r="D16" s="2" t="e">
        <f>+VLOOKUP($B16,Gesamt!$A$5:$D$306,3,FALSE)</f>
        <v>#N/A</v>
      </c>
      <c r="E16" s="1" t="e">
        <f>+VLOOKUP($B16,Gesamt!$A$5:$D$306,4,FALSE)</f>
        <v>#N/A</v>
      </c>
      <c r="F16" s="10" t="e">
        <f>+VLOOKUP($B16,Gesamt!$A$5:$F$306,5,FALSE)</f>
        <v>#N/A</v>
      </c>
      <c r="G16" s="10" t="e">
        <f>+VLOOKUP($B16,Gesamt!$A$5:$G$306,6,FALSE)</f>
        <v>#N/A</v>
      </c>
      <c r="H16" s="10" t="e">
        <f>+VLOOKUP($B16,Gesamt!$A$5:$H$306,7,FALSE)</f>
        <v>#N/A</v>
      </c>
      <c r="I16" s="10" t="e">
        <f>+VLOOKUP($B16,Gesamt!$A$5:$I$306,8,FALSE)</f>
        <v>#N/A</v>
      </c>
      <c r="J16" s="10" t="e">
        <f>+VLOOKUP($B16,Gesamt!$A$5:$Q$306,9,FALSE)</f>
        <v>#N/A</v>
      </c>
      <c r="K16" s="10" t="e">
        <f>+VLOOKUP($B16,Gesamt!$A$5:$Q$306,10,FALSE)</f>
        <v>#N/A</v>
      </c>
      <c r="L16" s="10" t="e">
        <f>+VLOOKUP($B16,Gesamt!$A$5:$Q$306,11,FALSE)</f>
        <v>#N/A</v>
      </c>
      <c r="M16" s="10" t="e">
        <f>+VLOOKUP($B16,Gesamt!$A$5:$Q$306,12,FALSE)</f>
        <v>#N/A</v>
      </c>
      <c r="N16" s="10" t="e">
        <f>+VLOOKUP($B16,Gesamt!$A$5:$Q$306,13,FALSE)</f>
        <v>#N/A</v>
      </c>
      <c r="O16" s="10" t="e">
        <f>+VLOOKUP($B16,Gesamt!$A$5:$Q$306,14,FALSE)</f>
        <v>#N/A</v>
      </c>
      <c r="P16" s="10" t="e">
        <f>+VLOOKUP($B16,Gesamt!$A$5:$Q$306,15,FALSE)</f>
        <v>#N/A</v>
      </c>
      <c r="Q16" s="10" t="e">
        <f>+VLOOKUP($B16,Gesamt!$A$5:$Q$306,16,FALSE)</f>
        <v>#N/A</v>
      </c>
      <c r="R16" s="10" t="e">
        <f t="shared" si="3"/>
        <v>#N/A</v>
      </c>
      <c r="S16" s="8" t="e">
        <f t="shared" si="2"/>
        <v>#N/A</v>
      </c>
    </row>
    <row r="17" spans="1:19" ht="12.75">
      <c r="A17" s="1" t="e">
        <f t="shared" si="1"/>
        <v>#N/A</v>
      </c>
      <c r="B17" s="122"/>
      <c r="C17" s="2" t="e">
        <f>+VLOOKUP($B17,Gesamt!$A$5:$D$306,2,FALSE)</f>
        <v>#N/A</v>
      </c>
      <c r="D17" s="2" t="e">
        <f>+VLOOKUP($B17,Gesamt!$A$5:$D$306,3,FALSE)</f>
        <v>#N/A</v>
      </c>
      <c r="E17" s="1" t="e">
        <f>+VLOOKUP($B17,Gesamt!$A$5:$D$306,4,FALSE)</f>
        <v>#N/A</v>
      </c>
      <c r="F17" s="10" t="e">
        <f>+VLOOKUP($B17,Gesamt!$A$5:$F$306,5,FALSE)</f>
        <v>#N/A</v>
      </c>
      <c r="G17" s="10" t="e">
        <f>+VLOOKUP($B17,Gesamt!$A$5:$G$306,6,FALSE)</f>
        <v>#N/A</v>
      </c>
      <c r="H17" s="10" t="e">
        <f>+VLOOKUP($B17,Gesamt!$A$5:$H$306,7,FALSE)</f>
        <v>#N/A</v>
      </c>
      <c r="I17" s="10" t="e">
        <f>+VLOOKUP($B17,Gesamt!$A$5:$I$306,8,FALSE)</f>
        <v>#N/A</v>
      </c>
      <c r="J17" s="10" t="e">
        <f>+VLOOKUP($B17,Gesamt!$A$5:$Q$306,9,FALSE)</f>
        <v>#N/A</v>
      </c>
      <c r="K17" s="10" t="e">
        <f>+VLOOKUP($B17,Gesamt!$A$5:$Q$306,10,FALSE)</f>
        <v>#N/A</v>
      </c>
      <c r="L17" s="10" t="e">
        <f>+VLOOKUP($B17,Gesamt!$A$5:$Q$306,11,FALSE)</f>
        <v>#N/A</v>
      </c>
      <c r="M17" s="10" t="e">
        <f>+VLOOKUP($B17,Gesamt!$A$5:$Q$306,12,FALSE)</f>
        <v>#N/A</v>
      </c>
      <c r="N17" s="10" t="e">
        <f>+VLOOKUP($B17,Gesamt!$A$5:$Q$306,13,FALSE)</f>
        <v>#N/A</v>
      </c>
      <c r="O17" s="10" t="e">
        <f>+VLOOKUP($B17,Gesamt!$A$5:$Q$306,14,FALSE)</f>
        <v>#N/A</v>
      </c>
      <c r="P17" s="10" t="e">
        <f>+VLOOKUP($B17,Gesamt!$A$5:$Q$306,15,FALSE)</f>
        <v>#N/A</v>
      </c>
      <c r="Q17" s="10" t="e">
        <f>+VLOOKUP($B17,Gesamt!$A$5:$Q$306,16,FALSE)</f>
        <v>#N/A</v>
      </c>
      <c r="R17" s="10" t="e">
        <f t="shared" si="3"/>
        <v>#N/A</v>
      </c>
      <c r="S17" s="8" t="e">
        <f t="shared" si="2"/>
        <v>#N/A</v>
      </c>
    </row>
    <row r="18" ht="12.75">
      <c r="B18" s="6"/>
    </row>
    <row r="19" ht="12.75">
      <c r="B19" s="6"/>
    </row>
    <row r="20" ht="12.75">
      <c r="B20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/>
  <dimension ref="A3:U25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26" sqref="B26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MIN(F8:F20)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51" t="s">
        <v>80</v>
      </c>
      <c r="M6" s="151"/>
      <c r="N6" s="151"/>
      <c r="O6" s="151"/>
      <c r="P6" s="151"/>
      <c r="Q6" s="151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 t="e">
        <f aca="true" t="shared" si="1" ref="A8:A25">IF(R8&gt;0,RANK(S8,S$1:S$65536),0)</f>
        <v>#N/A</v>
      </c>
      <c r="B8" s="122">
        <v>101</v>
      </c>
      <c r="C8" s="2" t="str">
        <f>+VLOOKUP($B8,Gesamt!$A$5:$D$306,2,FALSE)</f>
        <v>Lampe</v>
      </c>
      <c r="D8" s="2" t="str">
        <f>+VLOOKUP($B8,Gesamt!$A$5:$D$306,3,FALSE)</f>
        <v>Ida</v>
      </c>
      <c r="E8" s="1" t="str">
        <f>+VLOOKUP($B8,Gesamt!$A$5:$D$306,4,FALSE)</f>
        <v>Mettingen</v>
      </c>
      <c r="F8" s="10" t="str">
        <f>+VLOOKUP($B8,Gesamt!$A$5:$F$306,5,FALSE)</f>
        <v>36,55</v>
      </c>
      <c r="G8" s="10" t="str">
        <f>+VLOOKUP($B8,Gesamt!$A$5:$G$306,6,FALSE)</f>
        <v>36,30</v>
      </c>
      <c r="H8" s="10" t="str">
        <f>+VLOOKUP($B8,Gesamt!$A$5:$H$306,7,FALSE)</f>
        <v>36,28</v>
      </c>
      <c r="I8" s="10" t="str">
        <f>+VLOOKUP($B8,Gesamt!$A$5:$I$306,8,FALSE)</f>
        <v>35,92</v>
      </c>
      <c r="J8" s="10" t="str">
        <f>+VLOOKUP($B8,Gesamt!$A$5:$Q$306,9,FALSE)</f>
        <v>35,79</v>
      </c>
      <c r="K8" s="10">
        <f>+VLOOKUP($B8,Gesamt!$A$5:$Q$306,10,FALSE)</f>
        <v>0</v>
      </c>
      <c r="L8" s="10">
        <f>+VLOOKUP($B8,Gesamt!$A$5:$Q$306,11,FALSE)</f>
        <v>0</v>
      </c>
      <c r="M8" s="10">
        <f>+VLOOKUP($B8,Gesamt!$A$5:$Q$306,12,FALSE)</f>
        <v>0</v>
      </c>
      <c r="N8" s="10">
        <f>+VLOOKUP($B8,Gesamt!$A$5:$Q$306,13,FALSE)</f>
        <v>0</v>
      </c>
      <c r="O8" s="10">
        <f>+VLOOKUP($B8,Gesamt!$A$5:$Q$306,14,FALSE)</f>
        <v>0</v>
      </c>
      <c r="P8" s="10">
        <f>+VLOOKUP($B8,Gesamt!$A$5:$Q$306,15,FALSE)</f>
        <v>0</v>
      </c>
      <c r="Q8" s="10">
        <f>+VLOOKUP($B8,Gesamt!$A$5:$Q$306,16,FALSE)</f>
        <v>0</v>
      </c>
      <c r="R8" s="10">
        <f aca="true" t="shared" si="2" ref="R8:R20">(F8*$F$4+G8*$G$4+H8*$H$4+I8*$I$4+J8*$J$4+K8*$K$4+L8*$F$4+M8*$G$4+N8*$H$4+O8*$I$4+P8*$J$4+Q8*$J$4)</f>
        <v>144.29</v>
      </c>
      <c r="S8" s="8">
        <f aca="true" t="shared" si="3" ref="S8:S25">IF(R8&gt;0,R8*-1,-1000)</f>
        <v>-144.29</v>
      </c>
    </row>
    <row r="9" spans="1:19" ht="12.75">
      <c r="A9" s="1" t="e">
        <f t="shared" si="1"/>
        <v>#N/A</v>
      </c>
      <c r="B9" s="122">
        <v>102</v>
      </c>
      <c r="C9" s="2" t="str">
        <f>+VLOOKUP($B9,Gesamt!$A$5:$D$306,2,FALSE)</f>
        <v>Paschedag</v>
      </c>
      <c r="D9" s="2" t="str">
        <f>+VLOOKUP($B9,Gesamt!$A$5:$D$306,3,FALSE)</f>
        <v>Mia</v>
      </c>
      <c r="E9" s="1" t="str">
        <f>+VLOOKUP($B9,Gesamt!$A$5:$D$306,4,FALSE)</f>
        <v>Stromberg</v>
      </c>
      <c r="F9" s="10" t="str">
        <f>+VLOOKUP($B9,Gesamt!$A$5:$F$306,5,FALSE)</f>
        <v>36,54</v>
      </c>
      <c r="G9" s="10" t="str">
        <f>+VLOOKUP($B9,Gesamt!$A$5:$G$306,6,FALSE)</f>
        <v>36,58</v>
      </c>
      <c r="H9" s="10" t="str">
        <f>+VLOOKUP($B9,Gesamt!$A$5:$H$306,7,FALSE)</f>
        <v>36,26</v>
      </c>
      <c r="I9" s="10" t="str">
        <f>+VLOOKUP($B9,Gesamt!$A$5:$I$306,8,FALSE)</f>
        <v>36,06</v>
      </c>
      <c r="J9" s="10" t="str">
        <f>+VLOOKUP($B9,Gesamt!$A$5:$Q$306,9,FALSE)</f>
        <v>35,52</v>
      </c>
      <c r="K9" s="10">
        <f>+VLOOKUP($B9,Gesamt!$A$5:$Q$306,10,FALSE)</f>
        <v>0</v>
      </c>
      <c r="L9" s="10">
        <f>+VLOOKUP($B9,Gesamt!$A$5:$Q$306,11,FALSE)</f>
        <v>0</v>
      </c>
      <c r="M9" s="10">
        <f>+VLOOKUP($B9,Gesamt!$A$5:$Q$306,12,FALSE)</f>
        <v>0</v>
      </c>
      <c r="N9" s="10">
        <f>+VLOOKUP($B9,Gesamt!$A$5:$Q$306,13,FALSE)</f>
        <v>0</v>
      </c>
      <c r="O9" s="10">
        <f>+VLOOKUP($B9,Gesamt!$A$5:$Q$306,14,FALSE)</f>
        <v>0</v>
      </c>
      <c r="P9" s="10">
        <f>+VLOOKUP($B9,Gesamt!$A$5:$Q$306,15,FALSE)</f>
        <v>0</v>
      </c>
      <c r="Q9" s="10">
        <f>+VLOOKUP($B9,Gesamt!$A$5:$Q$306,16,FALSE)</f>
        <v>0</v>
      </c>
      <c r="R9" s="10">
        <f t="shared" si="2"/>
        <v>144.42</v>
      </c>
      <c r="S9" s="8">
        <f t="shared" si="3"/>
        <v>-144.42</v>
      </c>
    </row>
    <row r="10" spans="1:19" ht="12.75">
      <c r="A10" s="1" t="e">
        <f t="shared" si="1"/>
        <v>#N/A</v>
      </c>
      <c r="B10" s="123">
        <v>103</v>
      </c>
      <c r="C10" s="2" t="str">
        <f>+VLOOKUP($B10,Gesamt!$A$5:$D$306,2,FALSE)</f>
        <v>Freudenstein</v>
      </c>
      <c r="D10" s="2" t="str">
        <f>+VLOOKUP($B10,Gesamt!$A$5:$D$306,3,FALSE)</f>
        <v>Romy</v>
      </c>
      <c r="E10" s="1" t="str">
        <f>+VLOOKUP($B10,Gesamt!$A$5:$D$306,4,FALSE)</f>
        <v>Mettingen</v>
      </c>
      <c r="F10" s="10" t="str">
        <f>+VLOOKUP($B10,Gesamt!$A$5:$F$306,5,FALSE)</f>
        <v>37,37</v>
      </c>
      <c r="G10" s="10" t="str">
        <f>+VLOOKUP($B10,Gesamt!$A$5:$G$306,6,FALSE)</f>
        <v>36,73</v>
      </c>
      <c r="H10" s="10" t="str">
        <f>+VLOOKUP($B10,Gesamt!$A$5:$H$306,7,FALSE)</f>
        <v>36,44</v>
      </c>
      <c r="I10" s="10" t="str">
        <f>+VLOOKUP($B10,Gesamt!$A$5:$I$306,8,FALSE)</f>
        <v>36,06</v>
      </c>
      <c r="J10" s="10" t="str">
        <f>+VLOOKUP($B10,Gesamt!$A$5:$Q$306,9,FALSE)</f>
        <v>36,04</v>
      </c>
      <c r="K10" s="10">
        <f>+VLOOKUP($B10,Gesamt!$A$5:$Q$306,10,FALSE)</f>
        <v>0</v>
      </c>
      <c r="L10" s="10">
        <f>+VLOOKUP($B10,Gesamt!$A$5:$Q$306,11,FALSE)</f>
        <v>0</v>
      </c>
      <c r="M10" s="10">
        <f>+VLOOKUP($B10,Gesamt!$A$5:$Q$306,12,FALSE)</f>
        <v>0</v>
      </c>
      <c r="N10" s="10">
        <f>+VLOOKUP($B10,Gesamt!$A$5:$Q$306,13,FALSE)</f>
        <v>0</v>
      </c>
      <c r="O10" s="10">
        <f>+VLOOKUP($B10,Gesamt!$A$5:$Q$306,14,FALSE)</f>
        <v>0</v>
      </c>
      <c r="P10" s="10">
        <f>+VLOOKUP($B10,Gesamt!$A$5:$Q$306,15,FALSE)</f>
        <v>0</v>
      </c>
      <c r="Q10" s="10">
        <f>+VLOOKUP($B10,Gesamt!$A$5:$Q$306,16,FALSE)</f>
        <v>0</v>
      </c>
      <c r="R10" s="10">
        <f t="shared" si="2"/>
        <v>145.27</v>
      </c>
      <c r="S10" s="8">
        <f t="shared" si="3"/>
        <v>-145.27</v>
      </c>
    </row>
    <row r="11" spans="1:19" ht="12.75">
      <c r="A11" s="1" t="e">
        <f t="shared" si="1"/>
        <v>#N/A</v>
      </c>
      <c r="B11" s="122">
        <v>104</v>
      </c>
      <c r="C11" s="2" t="str">
        <f>+VLOOKUP($B11,Gesamt!$A$5:$D$306,2,FALSE)</f>
        <v>Schier</v>
      </c>
      <c r="D11" s="2" t="str">
        <f>+VLOOKUP($B11,Gesamt!$A$5:$D$306,3,FALSE)</f>
        <v>Finn</v>
      </c>
      <c r="E11" s="1" t="str">
        <f>+VLOOKUP($B11,Gesamt!$A$5:$D$306,4,FALSE)</f>
        <v>Stromberg</v>
      </c>
      <c r="F11" s="10" t="str">
        <f>+VLOOKUP($B11,Gesamt!$A$5:$F$306,5,FALSE)</f>
        <v>37,33</v>
      </c>
      <c r="G11" s="10" t="str">
        <f>+VLOOKUP($B11,Gesamt!$A$5:$G$306,6,FALSE)</f>
        <v>37,19</v>
      </c>
      <c r="H11" s="10" t="str">
        <f>+VLOOKUP($B11,Gesamt!$A$5:$H$306,7,FALSE)</f>
        <v>36,62</v>
      </c>
      <c r="I11" s="10" t="str">
        <f>+VLOOKUP($B11,Gesamt!$A$5:$I$306,8,FALSE)</f>
        <v>36,31</v>
      </c>
      <c r="J11" s="10" t="str">
        <f>+VLOOKUP($B11,Gesamt!$A$5:$Q$306,9,FALSE)</f>
        <v>36,22</v>
      </c>
      <c r="K11" s="10">
        <f>+VLOOKUP($B11,Gesamt!$A$5:$Q$306,10,FALSE)</f>
        <v>0</v>
      </c>
      <c r="L11" s="10">
        <f>+VLOOKUP($B11,Gesamt!$A$5:$Q$306,11,FALSE)</f>
        <v>0</v>
      </c>
      <c r="M11" s="10">
        <f>+VLOOKUP($B11,Gesamt!$A$5:$Q$306,12,FALSE)</f>
        <v>0</v>
      </c>
      <c r="N11" s="10">
        <f>+VLOOKUP($B11,Gesamt!$A$5:$Q$306,13,FALSE)</f>
        <v>0</v>
      </c>
      <c r="O11" s="10">
        <f>+VLOOKUP($B11,Gesamt!$A$5:$Q$306,14,FALSE)</f>
        <v>0</v>
      </c>
      <c r="P11" s="10">
        <f>+VLOOKUP($B11,Gesamt!$A$5:$Q$306,15,FALSE)</f>
        <v>0</v>
      </c>
      <c r="Q11" s="10">
        <f>+VLOOKUP($B11,Gesamt!$A$5:$Q$306,16,FALSE)</f>
        <v>0</v>
      </c>
      <c r="R11" s="10">
        <f t="shared" si="2"/>
        <v>146.34</v>
      </c>
      <c r="S11" s="8">
        <f t="shared" si="3"/>
        <v>-146.34</v>
      </c>
    </row>
    <row r="12" spans="1:19" ht="12.75">
      <c r="A12" s="1">
        <f t="shared" si="1"/>
        <v>0</v>
      </c>
      <c r="B12" s="122">
        <v>106</v>
      </c>
      <c r="C12" s="2" t="str">
        <f>+VLOOKUP($B12,Gesamt!$A$5:$D$306,2,FALSE)</f>
        <v>Plath</v>
      </c>
      <c r="D12" s="2" t="str">
        <f>+VLOOKUP($B12,Gesamt!$A$5:$D$306,3,FALSE)</f>
        <v>Marvin</v>
      </c>
      <c r="E12" s="1" t="str">
        <f>+VLOOKUP($B12,Gesamt!$A$5:$D$306,4,FALSE)</f>
        <v>Mettingen</v>
      </c>
      <c r="F12" s="10">
        <f>+VLOOKUP($B12,Gesamt!$A$5:$F$306,5,FALSE)</f>
        <v>0</v>
      </c>
      <c r="G12" s="10">
        <f>+VLOOKUP($B12,Gesamt!$A$5:$G$306,6,FALSE)</f>
        <v>0</v>
      </c>
      <c r="H12" s="10">
        <f>+VLOOKUP($B12,Gesamt!$A$5:$H$306,7,FALSE)</f>
        <v>0</v>
      </c>
      <c r="I12" s="10">
        <f>+VLOOKUP($B12,Gesamt!$A$5:$I$306,8,FALSE)</f>
        <v>0</v>
      </c>
      <c r="J12" s="10">
        <f>+VLOOKUP($B12,Gesamt!$A$5:$Q$306,9,FALSE)</f>
        <v>0</v>
      </c>
      <c r="K12" s="10">
        <f>+VLOOKUP($B12,Gesamt!$A$5:$Q$306,10,FALSE)</f>
        <v>0</v>
      </c>
      <c r="L12" s="10">
        <f>+VLOOKUP($B12,Gesamt!$A$5:$Q$306,11,FALSE)</f>
        <v>0</v>
      </c>
      <c r="M12" s="10">
        <f>+VLOOKUP($B12,Gesamt!$A$5:$Q$306,12,FALSE)</f>
        <v>0</v>
      </c>
      <c r="N12" s="10">
        <f>+VLOOKUP($B12,Gesamt!$A$5:$Q$306,13,FALSE)</f>
        <v>0</v>
      </c>
      <c r="O12" s="10">
        <f>+VLOOKUP($B12,Gesamt!$A$5:$Q$306,14,FALSE)</f>
        <v>0</v>
      </c>
      <c r="P12" s="10">
        <f>+VLOOKUP($B12,Gesamt!$A$5:$Q$306,15,FALSE)</f>
        <v>0</v>
      </c>
      <c r="Q12" s="10">
        <f>+VLOOKUP($B12,Gesamt!$A$5:$Q$306,16,FALSE)</f>
        <v>0</v>
      </c>
      <c r="R12" s="10">
        <f t="shared" si="2"/>
        <v>0</v>
      </c>
      <c r="S12" s="8">
        <f t="shared" si="3"/>
        <v>-1000</v>
      </c>
    </row>
    <row r="13" spans="1:19" ht="12.75">
      <c r="A13" s="1">
        <f t="shared" si="1"/>
        <v>0</v>
      </c>
      <c r="B13" s="122">
        <v>107</v>
      </c>
      <c r="C13" s="2" t="str">
        <f>+VLOOKUP($B13,Gesamt!$A$5:$D$306,2,FALSE)</f>
        <v>Plath</v>
      </c>
      <c r="D13" s="2" t="str">
        <f>+VLOOKUP($B13,Gesamt!$A$5:$D$306,3,FALSE)</f>
        <v>Johanna</v>
      </c>
      <c r="E13" s="1" t="str">
        <f>+VLOOKUP($B13,Gesamt!$A$5:$D$306,4,FALSE)</f>
        <v>Mettingen</v>
      </c>
      <c r="F13" s="10">
        <f>+VLOOKUP($B13,Gesamt!$A$5:$F$306,5,FALSE)</f>
        <v>0</v>
      </c>
      <c r="G13" s="10">
        <f>+VLOOKUP($B13,Gesamt!$A$5:$G$306,6,FALSE)</f>
        <v>0</v>
      </c>
      <c r="H13" s="10">
        <f>+VLOOKUP($B13,Gesamt!$A$5:$H$306,7,FALSE)</f>
        <v>0</v>
      </c>
      <c r="I13" s="10">
        <f>+VLOOKUP($B13,Gesamt!$A$5:$I$306,8,FALSE)</f>
        <v>0</v>
      </c>
      <c r="J13" s="10">
        <f>+VLOOKUP($B13,Gesamt!$A$5:$Q$306,9,FALSE)</f>
        <v>0</v>
      </c>
      <c r="K13" s="10">
        <f>+VLOOKUP($B13,Gesamt!$A$5:$Q$306,10,FALSE)</f>
        <v>0</v>
      </c>
      <c r="L13" s="10">
        <f>+VLOOKUP($B13,Gesamt!$A$5:$Q$306,11,FALSE)</f>
        <v>0</v>
      </c>
      <c r="M13" s="10">
        <f>+VLOOKUP($B13,Gesamt!$A$5:$Q$306,12,FALSE)</f>
        <v>0</v>
      </c>
      <c r="N13" s="10">
        <f>+VLOOKUP($B13,Gesamt!$A$5:$Q$306,13,FALSE)</f>
        <v>0</v>
      </c>
      <c r="O13" s="10">
        <f>+VLOOKUP($B13,Gesamt!$A$5:$Q$306,14,FALSE)</f>
        <v>0</v>
      </c>
      <c r="P13" s="10">
        <f>+VLOOKUP($B13,Gesamt!$A$5:$Q$306,15,FALSE)</f>
        <v>0</v>
      </c>
      <c r="Q13" s="10">
        <f>+VLOOKUP($B13,Gesamt!$A$5:$Q$306,16,FALSE)</f>
        <v>0</v>
      </c>
      <c r="R13" s="10">
        <f t="shared" si="2"/>
        <v>0</v>
      </c>
      <c r="S13" s="8">
        <f t="shared" si="3"/>
        <v>-1000</v>
      </c>
    </row>
    <row r="14" spans="1:19" ht="12.75">
      <c r="A14" s="1" t="e">
        <f t="shared" si="1"/>
        <v>#N/A</v>
      </c>
      <c r="B14" s="123">
        <v>110</v>
      </c>
      <c r="C14" s="2" t="str">
        <f>+VLOOKUP($B14,Gesamt!$A$5:$D$306,2,FALSE)</f>
        <v>Claus</v>
      </c>
      <c r="D14" s="2" t="str">
        <f>+VLOOKUP($B14,Gesamt!$A$5:$D$306,3,FALSE)</f>
        <v>Florentina</v>
      </c>
      <c r="E14" s="1" t="str">
        <f>+VLOOKUP($B14,Gesamt!$A$5:$D$306,4,FALSE)</f>
        <v>Bergkamen</v>
      </c>
      <c r="F14" s="10" t="str">
        <f>+VLOOKUP($B14,Gesamt!$A$5:$F$306,5,FALSE)</f>
        <v>39,99</v>
      </c>
      <c r="G14" s="10" t="str">
        <f>+VLOOKUP($B14,Gesamt!$A$5:$G$306,6,FALSE)</f>
        <v>39,45</v>
      </c>
      <c r="H14" s="10" t="str">
        <f>+VLOOKUP($B14,Gesamt!$A$5:$H$306,7,FALSE)</f>
        <v>38,52</v>
      </c>
      <c r="I14" s="10" t="str">
        <f>+VLOOKUP($B14,Gesamt!$A$5:$I$306,8,FALSE)</f>
        <v>38,79</v>
      </c>
      <c r="J14" s="10" t="str">
        <f>+VLOOKUP($B14,Gesamt!$A$5:$Q$306,9,FALSE)</f>
        <v>38,15</v>
      </c>
      <c r="K14" s="10">
        <f>+VLOOKUP($B14,Gesamt!$A$5:$Q$306,10,FALSE)</f>
        <v>0</v>
      </c>
      <c r="L14" s="10">
        <f>+VLOOKUP($B14,Gesamt!$A$5:$Q$306,11,FALSE)</f>
        <v>0</v>
      </c>
      <c r="M14" s="10">
        <f>+VLOOKUP($B14,Gesamt!$A$5:$Q$306,12,FALSE)</f>
        <v>0</v>
      </c>
      <c r="N14" s="10">
        <f>+VLOOKUP($B14,Gesamt!$A$5:$Q$306,13,FALSE)</f>
        <v>0</v>
      </c>
      <c r="O14" s="10">
        <f>+VLOOKUP($B14,Gesamt!$A$5:$Q$306,14,FALSE)</f>
        <v>0</v>
      </c>
      <c r="P14" s="10">
        <f>+VLOOKUP($B14,Gesamt!$A$5:$Q$306,15,FALSE)</f>
        <v>0</v>
      </c>
      <c r="Q14" s="10">
        <f>+VLOOKUP($B14,Gesamt!$A$5:$Q$306,16,FALSE)</f>
        <v>0</v>
      </c>
      <c r="R14" s="10">
        <f t="shared" si="2"/>
        <v>154.91</v>
      </c>
      <c r="S14" s="8">
        <f t="shared" si="3"/>
        <v>-154.91</v>
      </c>
    </row>
    <row r="15" spans="1:19" ht="12.75">
      <c r="A15" s="1" t="e">
        <f t="shared" si="1"/>
        <v>#N/A</v>
      </c>
      <c r="B15" s="122">
        <v>111</v>
      </c>
      <c r="C15" s="2" t="str">
        <f>+VLOOKUP($B15,Gesamt!$A$5:$D$306,2,FALSE)</f>
        <v>Meyhoff</v>
      </c>
      <c r="D15" s="2" t="str">
        <f>+VLOOKUP($B15,Gesamt!$A$5:$D$306,3,FALSE)</f>
        <v>Moritz</v>
      </c>
      <c r="E15" s="1" t="str">
        <f>+VLOOKUP($B15,Gesamt!$A$5:$D$306,4,FALSE)</f>
        <v>Mettingen</v>
      </c>
      <c r="F15" s="10" t="str">
        <f>+VLOOKUP($B15,Gesamt!$A$5:$F$306,5,FALSE)</f>
        <v>36,83</v>
      </c>
      <c r="G15" s="10" t="str">
        <f>+VLOOKUP($B15,Gesamt!$A$5:$G$306,6,FALSE)</f>
        <v>37,02</v>
      </c>
      <c r="H15" s="10" t="str">
        <f>+VLOOKUP($B15,Gesamt!$A$5:$H$306,7,FALSE)</f>
        <v>36,23</v>
      </c>
      <c r="I15" s="10" t="str">
        <f>+VLOOKUP($B15,Gesamt!$A$5:$I$306,8,FALSE)</f>
        <v>36,45</v>
      </c>
      <c r="J15" s="10" t="str">
        <f>+VLOOKUP($B15,Gesamt!$A$5:$Q$306,9,FALSE)</f>
        <v>35,84</v>
      </c>
      <c r="K15" s="10">
        <f>+VLOOKUP($B15,Gesamt!$A$5:$Q$306,10,FALSE)</f>
        <v>0</v>
      </c>
      <c r="L15" s="10">
        <f>+VLOOKUP($B15,Gesamt!$A$5:$Q$306,11,FALSE)</f>
        <v>0</v>
      </c>
      <c r="M15" s="10">
        <f>+VLOOKUP($B15,Gesamt!$A$5:$Q$306,12,FALSE)</f>
        <v>0</v>
      </c>
      <c r="N15" s="10">
        <f>+VLOOKUP($B15,Gesamt!$A$5:$Q$306,13,FALSE)</f>
        <v>0</v>
      </c>
      <c r="O15" s="10">
        <f>+VLOOKUP($B15,Gesamt!$A$5:$Q$306,14,FALSE)</f>
        <v>0</v>
      </c>
      <c r="P15" s="10">
        <f>+VLOOKUP($B15,Gesamt!$A$5:$Q$306,15,FALSE)</f>
        <v>0</v>
      </c>
      <c r="Q15" s="10">
        <f>+VLOOKUP($B15,Gesamt!$A$5:$Q$306,16,FALSE)</f>
        <v>0</v>
      </c>
      <c r="R15" s="10">
        <f t="shared" si="2"/>
        <v>145.54</v>
      </c>
      <c r="S15" s="8">
        <f t="shared" si="3"/>
        <v>-145.54</v>
      </c>
    </row>
    <row r="16" spans="1:19" ht="12.75">
      <c r="A16" s="1">
        <f t="shared" si="1"/>
        <v>0</v>
      </c>
      <c r="B16" s="122">
        <v>115</v>
      </c>
      <c r="C16" s="2" t="str">
        <f>+VLOOKUP($B16,Gesamt!$A$5:$D$306,2,FALSE)</f>
        <v>Stoffers</v>
      </c>
      <c r="D16" s="2" t="str">
        <f>+VLOOKUP($B16,Gesamt!$A$5:$D$306,3,FALSE)</f>
        <v>Martha</v>
      </c>
      <c r="E16" s="1" t="str">
        <f>+VLOOKUP($B16,Gesamt!$A$5:$D$306,4,FALSE)</f>
        <v>Stromberg</v>
      </c>
      <c r="F16" s="10">
        <f>+VLOOKUP($B16,Gesamt!$A$5:$F$306,5,FALSE)</f>
        <v>0</v>
      </c>
      <c r="G16" s="10">
        <f>+VLOOKUP($B16,Gesamt!$A$5:$G$306,6,FALSE)</f>
        <v>0</v>
      </c>
      <c r="H16" s="10">
        <f>+VLOOKUP($B16,Gesamt!$A$5:$H$306,7,FALSE)</f>
        <v>0</v>
      </c>
      <c r="I16" s="10">
        <f>+VLOOKUP($B16,Gesamt!$A$5:$I$306,8,FALSE)</f>
        <v>0</v>
      </c>
      <c r="J16" s="10">
        <f>+VLOOKUP($B16,Gesamt!$A$5:$Q$306,9,FALSE)</f>
        <v>0</v>
      </c>
      <c r="K16" s="10">
        <f>+VLOOKUP($B16,Gesamt!$A$5:$Q$306,10,FALSE)</f>
        <v>0</v>
      </c>
      <c r="L16" s="10">
        <f>+VLOOKUP($B16,Gesamt!$A$5:$Q$306,11,FALSE)</f>
        <v>0</v>
      </c>
      <c r="M16" s="10">
        <f>+VLOOKUP($B16,Gesamt!$A$5:$Q$306,12,FALSE)</f>
        <v>0</v>
      </c>
      <c r="N16" s="10">
        <f>+VLOOKUP($B16,Gesamt!$A$5:$Q$306,13,FALSE)</f>
        <v>0</v>
      </c>
      <c r="O16" s="10">
        <f>+VLOOKUP($B16,Gesamt!$A$5:$Q$306,14,FALSE)</f>
        <v>0</v>
      </c>
      <c r="P16" s="10">
        <f>+VLOOKUP($B16,Gesamt!$A$5:$Q$306,15,FALSE)</f>
        <v>0</v>
      </c>
      <c r="Q16" s="10">
        <f>+VLOOKUP($B16,Gesamt!$A$5:$Q$306,16,FALSE)</f>
        <v>0</v>
      </c>
      <c r="R16" s="10">
        <f t="shared" si="2"/>
        <v>0</v>
      </c>
      <c r="S16" s="8">
        <f t="shared" si="3"/>
        <v>-1000</v>
      </c>
    </row>
    <row r="17" spans="1:19" ht="12.75">
      <c r="A17" s="1">
        <f t="shared" si="1"/>
        <v>0</v>
      </c>
      <c r="B17" s="122">
        <v>116</v>
      </c>
      <c r="C17" s="2" t="str">
        <f>+VLOOKUP($B17,Gesamt!$A$5:$D$306,2,FALSE)</f>
        <v>Hiegemann</v>
      </c>
      <c r="D17" s="2" t="str">
        <f>+VLOOKUP($B17,Gesamt!$A$5:$D$306,3,FALSE)</f>
        <v>Mathilda</v>
      </c>
      <c r="E17" s="1" t="str">
        <f>+VLOOKUP($B17,Gesamt!$A$5:$D$306,4,FALSE)</f>
        <v>Stromberg</v>
      </c>
      <c r="F17" s="10">
        <f>+VLOOKUP($B17,Gesamt!$A$5:$F$306,5,FALSE)</f>
        <v>0</v>
      </c>
      <c r="G17" s="10">
        <f>+VLOOKUP($B17,Gesamt!$A$5:$G$306,6,FALSE)</f>
        <v>0</v>
      </c>
      <c r="H17" s="10">
        <f>+VLOOKUP($B17,Gesamt!$A$5:$H$306,7,FALSE)</f>
        <v>0</v>
      </c>
      <c r="I17" s="10">
        <f>+VLOOKUP($B17,Gesamt!$A$5:$I$306,8,FALSE)</f>
        <v>0</v>
      </c>
      <c r="J17" s="10">
        <f>+VLOOKUP($B17,Gesamt!$A$5:$Q$306,9,FALSE)</f>
        <v>0</v>
      </c>
      <c r="K17" s="10">
        <f>+VLOOKUP($B17,Gesamt!$A$5:$Q$306,10,FALSE)</f>
        <v>0</v>
      </c>
      <c r="L17" s="10">
        <f>+VLOOKUP($B17,Gesamt!$A$5:$Q$306,11,FALSE)</f>
        <v>0</v>
      </c>
      <c r="M17" s="10">
        <f>+VLOOKUP($B17,Gesamt!$A$5:$Q$306,12,FALSE)</f>
        <v>0</v>
      </c>
      <c r="N17" s="10">
        <f>+VLOOKUP($B17,Gesamt!$A$5:$Q$306,13,FALSE)</f>
        <v>0</v>
      </c>
      <c r="O17" s="10">
        <f>+VLOOKUP($B17,Gesamt!$A$5:$Q$306,14,FALSE)</f>
        <v>0</v>
      </c>
      <c r="P17" s="10">
        <f>+VLOOKUP($B17,Gesamt!$A$5:$Q$306,15,FALSE)</f>
        <v>0</v>
      </c>
      <c r="Q17" s="10">
        <f>+VLOOKUP($B17,Gesamt!$A$5:$Q$306,16,FALSE)</f>
        <v>0</v>
      </c>
      <c r="R17" s="10">
        <f t="shared" si="2"/>
        <v>0</v>
      </c>
      <c r="S17" s="8">
        <f t="shared" si="3"/>
        <v>-1000</v>
      </c>
    </row>
    <row r="18" spans="1:19" ht="12.75">
      <c r="A18" s="1" t="e">
        <f t="shared" si="1"/>
        <v>#N/A</v>
      </c>
      <c r="B18" s="122">
        <v>131</v>
      </c>
      <c r="C18" s="2" t="e">
        <f>+VLOOKUP($B18,Gesamt!$A$5:$D$306,2,FALSE)</f>
        <v>#N/A</v>
      </c>
      <c r="D18" s="2" t="e">
        <f>+VLOOKUP($B18,Gesamt!$A$5:$D$306,3,FALSE)</f>
        <v>#N/A</v>
      </c>
      <c r="E18" s="1" t="e">
        <f>+VLOOKUP($B18,Gesamt!$A$5:$D$306,4,FALSE)</f>
        <v>#N/A</v>
      </c>
      <c r="F18" s="10" t="e">
        <f>+VLOOKUP($B18,Gesamt!$A$5:$F$306,5,FALSE)</f>
        <v>#N/A</v>
      </c>
      <c r="G18" s="10" t="e">
        <f>+VLOOKUP($B18,Gesamt!$A$5:$G$306,6,FALSE)</f>
        <v>#N/A</v>
      </c>
      <c r="H18" s="10" t="e">
        <f>+VLOOKUP($B18,Gesamt!$A$5:$H$306,7,FALSE)</f>
        <v>#N/A</v>
      </c>
      <c r="I18" s="10" t="e">
        <f>+VLOOKUP($B18,Gesamt!$A$5:$I$306,8,FALSE)</f>
        <v>#N/A</v>
      </c>
      <c r="J18" s="10" t="e">
        <f>+VLOOKUP($B18,Gesamt!$A$5:$Q$306,9,FALSE)</f>
        <v>#N/A</v>
      </c>
      <c r="K18" s="10" t="e">
        <f>+VLOOKUP($B18,Gesamt!$A$5:$Q$306,10,FALSE)</f>
        <v>#N/A</v>
      </c>
      <c r="L18" s="10" t="e">
        <f>+VLOOKUP($B18,Gesamt!$A$5:$Q$306,11,FALSE)</f>
        <v>#N/A</v>
      </c>
      <c r="M18" s="10" t="e">
        <f>+VLOOKUP($B18,Gesamt!$A$5:$Q$306,12,FALSE)</f>
        <v>#N/A</v>
      </c>
      <c r="N18" s="10" t="e">
        <f>+VLOOKUP($B18,Gesamt!$A$5:$Q$306,13,FALSE)</f>
        <v>#N/A</v>
      </c>
      <c r="O18" s="10" t="e">
        <f>+VLOOKUP($B18,Gesamt!$A$5:$Q$306,14,FALSE)</f>
        <v>#N/A</v>
      </c>
      <c r="P18" s="10" t="e">
        <f>+VLOOKUP($B18,Gesamt!$A$5:$Q$306,15,FALSE)</f>
        <v>#N/A</v>
      </c>
      <c r="Q18" s="10" t="e">
        <f>+VLOOKUP($B18,Gesamt!$A$5:$Q$306,16,FALSE)</f>
        <v>#N/A</v>
      </c>
      <c r="R18" s="10" t="e">
        <f t="shared" si="2"/>
        <v>#N/A</v>
      </c>
      <c r="S18" s="8" t="e">
        <f t="shared" si="3"/>
        <v>#N/A</v>
      </c>
    </row>
    <row r="19" spans="1:19" ht="12.75">
      <c r="A19" s="1" t="e">
        <f t="shared" si="1"/>
        <v>#N/A</v>
      </c>
      <c r="B19" s="123">
        <v>132</v>
      </c>
      <c r="C19" s="2" t="e">
        <f>+VLOOKUP($B19,Gesamt!$A$5:$D$306,2,FALSE)</f>
        <v>#N/A</v>
      </c>
      <c r="D19" s="2" t="e">
        <f>+VLOOKUP($B19,Gesamt!$A$5:$D$306,3,FALSE)</f>
        <v>#N/A</v>
      </c>
      <c r="E19" s="1" t="e">
        <f>+VLOOKUP($B19,Gesamt!$A$5:$D$306,4,FALSE)</f>
        <v>#N/A</v>
      </c>
      <c r="F19" s="10" t="e">
        <f>+VLOOKUP($B19,Gesamt!$A$5:$F$306,5,FALSE)</f>
        <v>#N/A</v>
      </c>
      <c r="G19" s="10" t="e">
        <f>+VLOOKUP($B19,Gesamt!$A$5:$G$306,6,FALSE)</f>
        <v>#N/A</v>
      </c>
      <c r="H19" s="10" t="e">
        <f>+VLOOKUP($B19,Gesamt!$A$5:$H$306,7,FALSE)</f>
        <v>#N/A</v>
      </c>
      <c r="I19" s="10" t="e">
        <f>+VLOOKUP($B19,Gesamt!$A$5:$I$306,8,FALSE)</f>
        <v>#N/A</v>
      </c>
      <c r="J19" s="10" t="e">
        <f>+VLOOKUP($B19,Gesamt!$A$5:$Q$306,9,FALSE)</f>
        <v>#N/A</v>
      </c>
      <c r="K19" s="10" t="e">
        <f>+VLOOKUP($B19,Gesamt!$A$5:$Q$306,10,FALSE)</f>
        <v>#N/A</v>
      </c>
      <c r="L19" s="10" t="e">
        <f>+VLOOKUP($B19,Gesamt!$A$5:$Q$306,11,FALSE)</f>
        <v>#N/A</v>
      </c>
      <c r="M19" s="10" t="e">
        <f>+VLOOKUP($B19,Gesamt!$A$5:$Q$306,12,FALSE)</f>
        <v>#N/A</v>
      </c>
      <c r="N19" s="10" t="e">
        <f>+VLOOKUP($B19,Gesamt!$A$5:$Q$306,13,FALSE)</f>
        <v>#N/A</v>
      </c>
      <c r="O19" s="10" t="e">
        <f>+VLOOKUP($B19,Gesamt!$A$5:$Q$306,14,FALSE)</f>
        <v>#N/A</v>
      </c>
      <c r="P19" s="10" t="e">
        <f>+VLOOKUP($B19,Gesamt!$A$5:$Q$306,15,FALSE)</f>
        <v>#N/A</v>
      </c>
      <c r="Q19" s="10" t="e">
        <f>+VLOOKUP($B19,Gesamt!$A$5:$Q$306,16,FALSE)</f>
        <v>#N/A</v>
      </c>
      <c r="R19" s="10" t="e">
        <f t="shared" si="2"/>
        <v>#N/A</v>
      </c>
      <c r="S19" s="8" t="e">
        <f t="shared" si="3"/>
        <v>#N/A</v>
      </c>
    </row>
    <row r="20" spans="1:19" ht="12.75">
      <c r="A20" s="1" t="e">
        <f t="shared" si="1"/>
        <v>#N/A</v>
      </c>
      <c r="B20" s="122">
        <v>133</v>
      </c>
      <c r="C20" s="2" t="e">
        <f>+VLOOKUP($B20,Gesamt!$A$5:$D$306,2,FALSE)</f>
        <v>#N/A</v>
      </c>
      <c r="D20" s="2" t="e">
        <f>+VLOOKUP($B20,Gesamt!$A$5:$D$306,3,FALSE)</f>
        <v>#N/A</v>
      </c>
      <c r="E20" s="1" t="e">
        <f>+VLOOKUP($B20,Gesamt!$A$5:$D$306,4,FALSE)</f>
        <v>#N/A</v>
      </c>
      <c r="F20" s="10" t="e">
        <f>+VLOOKUP($B20,Gesamt!$A$5:$F$306,5,FALSE)</f>
        <v>#N/A</v>
      </c>
      <c r="G20" s="10" t="e">
        <f>+VLOOKUP($B20,Gesamt!$A$5:$G$306,6,FALSE)</f>
        <v>#N/A</v>
      </c>
      <c r="H20" s="10" t="e">
        <f>+VLOOKUP($B20,Gesamt!$A$5:$H$306,7,FALSE)</f>
        <v>#N/A</v>
      </c>
      <c r="I20" s="10" t="e">
        <f>+VLOOKUP($B20,Gesamt!$A$5:$I$306,8,FALSE)</f>
        <v>#N/A</v>
      </c>
      <c r="J20" s="10" t="e">
        <f>+VLOOKUP($B20,Gesamt!$A$5:$Q$306,9,FALSE)</f>
        <v>#N/A</v>
      </c>
      <c r="K20" s="10" t="e">
        <f>+VLOOKUP($B20,Gesamt!$A$5:$Q$306,10,FALSE)</f>
        <v>#N/A</v>
      </c>
      <c r="L20" s="10" t="e">
        <f>+VLOOKUP($B20,Gesamt!$A$5:$Q$306,11,FALSE)</f>
        <v>#N/A</v>
      </c>
      <c r="M20" s="10" t="e">
        <f>+VLOOKUP($B20,Gesamt!$A$5:$Q$306,12,FALSE)</f>
        <v>#N/A</v>
      </c>
      <c r="N20" s="10" t="e">
        <f>+VLOOKUP($B20,Gesamt!$A$5:$Q$306,13,FALSE)</f>
        <v>#N/A</v>
      </c>
      <c r="O20" s="10" t="e">
        <f>+VLOOKUP($B20,Gesamt!$A$5:$Q$306,14,FALSE)</f>
        <v>#N/A</v>
      </c>
      <c r="P20" s="10" t="e">
        <f>+VLOOKUP($B20,Gesamt!$A$5:$Q$306,15,FALSE)</f>
        <v>#N/A</v>
      </c>
      <c r="Q20" s="10" t="e">
        <f>+VLOOKUP($B20,Gesamt!$A$5:$Q$306,16,FALSE)</f>
        <v>#N/A</v>
      </c>
      <c r="R20" s="10" t="e">
        <f t="shared" si="2"/>
        <v>#N/A</v>
      </c>
      <c r="S20" s="8" t="e">
        <f t="shared" si="3"/>
        <v>#N/A</v>
      </c>
    </row>
    <row r="21" spans="1:19" ht="12.75">
      <c r="A21" s="1" t="e">
        <f t="shared" si="1"/>
        <v>#N/A</v>
      </c>
      <c r="B21" s="122">
        <v>144</v>
      </c>
      <c r="C21" s="2" t="e">
        <f>+VLOOKUP($B21,Gesamt!$A$5:$D$306,2,FALSE)</f>
        <v>#N/A</v>
      </c>
      <c r="D21" s="2" t="e">
        <f>+VLOOKUP($B21,Gesamt!$A$5:$D$306,3,FALSE)</f>
        <v>#N/A</v>
      </c>
      <c r="E21" s="1" t="e">
        <f>+VLOOKUP($B21,Gesamt!$A$5:$D$306,4,FALSE)</f>
        <v>#N/A</v>
      </c>
      <c r="F21" s="10" t="e">
        <f>+VLOOKUP($B21,Gesamt!$A$5:$F$306,5,FALSE)</f>
        <v>#N/A</v>
      </c>
      <c r="G21" s="10" t="e">
        <f>+VLOOKUP($B21,Gesamt!$A$5:$G$306,6,FALSE)</f>
        <v>#N/A</v>
      </c>
      <c r="H21" s="10" t="e">
        <f>+VLOOKUP($B21,Gesamt!$A$5:$H$306,7,FALSE)</f>
        <v>#N/A</v>
      </c>
      <c r="I21" s="10" t="e">
        <f>+VLOOKUP($B21,Gesamt!$A$5:$I$306,8,FALSE)</f>
        <v>#N/A</v>
      </c>
      <c r="J21" s="10" t="e">
        <f>+VLOOKUP($B21,Gesamt!$A$5:$Q$306,9,FALSE)</f>
        <v>#N/A</v>
      </c>
      <c r="K21" s="10" t="e">
        <f>+VLOOKUP($B21,Gesamt!$A$5:$Q$306,10,FALSE)</f>
        <v>#N/A</v>
      </c>
      <c r="L21" s="10" t="e">
        <f>+VLOOKUP($B21,Gesamt!$A$5:$Q$306,11,FALSE)</f>
        <v>#N/A</v>
      </c>
      <c r="M21" s="10" t="e">
        <f>+VLOOKUP($B21,Gesamt!$A$5:$Q$306,12,FALSE)</f>
        <v>#N/A</v>
      </c>
      <c r="N21" s="10" t="e">
        <f>+VLOOKUP($B21,Gesamt!$A$5:$Q$306,13,FALSE)</f>
        <v>#N/A</v>
      </c>
      <c r="O21" s="10" t="e">
        <f>+VLOOKUP($B21,Gesamt!$A$5:$Q$306,14,FALSE)</f>
        <v>#N/A</v>
      </c>
      <c r="P21" s="10" t="e">
        <f>+VLOOKUP($B21,Gesamt!$A$5:$Q$306,15,FALSE)</f>
        <v>#N/A</v>
      </c>
      <c r="Q21" s="10" t="e">
        <f>+VLOOKUP($B21,Gesamt!$A$5:$Q$306,16,FALSE)</f>
        <v>#N/A</v>
      </c>
      <c r="R21" s="10" t="e">
        <f>(F21*$F$4+G21*$G$4+H21*$H$4+I21*$I$4+J21*$J$4+K21*$K$4+L21*$F$4+M21*$G$4+N21*$H$4+O21*$I$4+P21*$J$4+Q21*$J$4)</f>
        <v>#N/A</v>
      </c>
      <c r="S21" s="8" t="e">
        <f t="shared" si="3"/>
        <v>#N/A</v>
      </c>
    </row>
    <row r="22" spans="1:19" ht="12.75">
      <c r="A22" s="1" t="e">
        <f t="shared" si="1"/>
        <v>#N/A</v>
      </c>
      <c r="B22" s="122">
        <v>145</v>
      </c>
      <c r="C22" s="2" t="e">
        <f>+VLOOKUP($B22,Gesamt!$A$5:$D$306,2,FALSE)</f>
        <v>#N/A</v>
      </c>
      <c r="D22" s="2" t="e">
        <f>+VLOOKUP($B22,Gesamt!$A$5:$D$306,3,FALSE)</f>
        <v>#N/A</v>
      </c>
      <c r="E22" s="1" t="e">
        <f>+VLOOKUP($B22,Gesamt!$A$5:$D$306,4,FALSE)</f>
        <v>#N/A</v>
      </c>
      <c r="F22" s="10" t="e">
        <f>+VLOOKUP($B22,Gesamt!$A$5:$F$306,5,FALSE)</f>
        <v>#N/A</v>
      </c>
      <c r="G22" s="10" t="e">
        <f>+VLOOKUP($B22,Gesamt!$A$5:$G$306,6,FALSE)</f>
        <v>#N/A</v>
      </c>
      <c r="H22" s="10" t="e">
        <f>+VLOOKUP($B22,Gesamt!$A$5:$H$306,7,FALSE)</f>
        <v>#N/A</v>
      </c>
      <c r="I22" s="10" t="e">
        <f>+VLOOKUP($B22,Gesamt!$A$5:$I$306,8,FALSE)</f>
        <v>#N/A</v>
      </c>
      <c r="J22" s="10" t="e">
        <f>+VLOOKUP($B22,Gesamt!$A$5:$Q$306,9,FALSE)</f>
        <v>#N/A</v>
      </c>
      <c r="K22" s="10" t="e">
        <f>+VLOOKUP($B22,Gesamt!$A$5:$Q$306,10,FALSE)</f>
        <v>#N/A</v>
      </c>
      <c r="L22" s="10" t="e">
        <f>+VLOOKUP($B22,Gesamt!$A$5:$Q$306,11,FALSE)</f>
        <v>#N/A</v>
      </c>
      <c r="M22" s="10" t="e">
        <f>+VLOOKUP($B22,Gesamt!$A$5:$Q$306,12,FALSE)</f>
        <v>#N/A</v>
      </c>
      <c r="N22" s="10" t="e">
        <f>+VLOOKUP($B22,Gesamt!$A$5:$Q$306,13,FALSE)</f>
        <v>#N/A</v>
      </c>
      <c r="O22" s="10" t="e">
        <f>+VLOOKUP($B22,Gesamt!$A$5:$Q$306,14,FALSE)</f>
        <v>#N/A</v>
      </c>
      <c r="P22" s="10" t="e">
        <f>+VLOOKUP($B22,Gesamt!$A$5:$Q$306,15,FALSE)</f>
        <v>#N/A</v>
      </c>
      <c r="Q22" s="10" t="e">
        <f>+VLOOKUP($B22,Gesamt!$A$5:$Q$306,16,FALSE)</f>
        <v>#N/A</v>
      </c>
      <c r="R22" s="10" t="e">
        <f>(F22*$F$4+G22*$G$4+H22*$H$4+I22*$I$4+J22*$J$4+K22*$K$4+L22*$F$4+M22*$G$4+N22*$H$4+O22*$I$4+P22*$J$4+Q22*$J$4)</f>
        <v>#N/A</v>
      </c>
      <c r="S22" s="8" t="e">
        <f t="shared" si="3"/>
        <v>#N/A</v>
      </c>
    </row>
    <row r="23" spans="1:19" ht="12.75">
      <c r="A23" s="1" t="e">
        <f t="shared" si="1"/>
        <v>#N/A</v>
      </c>
      <c r="B23" s="122">
        <v>146</v>
      </c>
      <c r="C23" s="2" t="e">
        <f>+VLOOKUP($B23,Gesamt!$A$5:$D$306,2,FALSE)</f>
        <v>#N/A</v>
      </c>
      <c r="D23" s="2" t="e">
        <f>+VLOOKUP($B23,Gesamt!$A$5:$D$306,3,FALSE)</f>
        <v>#N/A</v>
      </c>
      <c r="E23" s="1" t="e">
        <f>+VLOOKUP($B23,Gesamt!$A$5:$D$306,4,FALSE)</f>
        <v>#N/A</v>
      </c>
      <c r="F23" s="10" t="e">
        <f>+VLOOKUP($B23,Gesamt!$A$5:$F$306,5,FALSE)</f>
        <v>#N/A</v>
      </c>
      <c r="G23" s="10" t="e">
        <f>+VLOOKUP($B23,Gesamt!$A$5:$G$306,6,FALSE)</f>
        <v>#N/A</v>
      </c>
      <c r="H23" s="10" t="e">
        <f>+VLOOKUP($B23,Gesamt!$A$5:$H$306,7,FALSE)</f>
        <v>#N/A</v>
      </c>
      <c r="I23" s="10" t="e">
        <f>+VLOOKUP($B23,Gesamt!$A$5:$I$306,8,FALSE)</f>
        <v>#N/A</v>
      </c>
      <c r="J23" s="10" t="e">
        <f>+VLOOKUP($B23,Gesamt!$A$5:$Q$306,9,FALSE)</f>
        <v>#N/A</v>
      </c>
      <c r="K23" s="10" t="e">
        <f>+VLOOKUP($B23,Gesamt!$A$5:$Q$306,10,FALSE)</f>
        <v>#N/A</v>
      </c>
      <c r="L23" s="10" t="e">
        <f>+VLOOKUP($B23,Gesamt!$A$5:$Q$306,11,FALSE)</f>
        <v>#N/A</v>
      </c>
      <c r="M23" s="10" t="e">
        <f>+VLOOKUP($B23,Gesamt!$A$5:$Q$306,12,FALSE)</f>
        <v>#N/A</v>
      </c>
      <c r="N23" s="10" t="e">
        <f>+VLOOKUP($B23,Gesamt!$A$5:$Q$306,13,FALSE)</f>
        <v>#N/A</v>
      </c>
      <c r="O23" s="10" t="e">
        <f>+VLOOKUP($B23,Gesamt!$A$5:$Q$306,14,FALSE)</f>
        <v>#N/A</v>
      </c>
      <c r="P23" s="10" t="e">
        <f>+VLOOKUP($B23,Gesamt!$A$5:$Q$306,15,FALSE)</f>
        <v>#N/A</v>
      </c>
      <c r="Q23" s="10" t="e">
        <f>+VLOOKUP($B23,Gesamt!$A$5:$Q$306,16,FALSE)</f>
        <v>#N/A</v>
      </c>
      <c r="R23" s="10" t="e">
        <f>(F23*$F$4+G23*$G$4+H23*$H$4+I23*$I$4+J23*$J$4+K23*$K$4+L23*$F$4+M23*$G$4+N23*$H$4+O23*$I$4+P23*$J$4+Q23*$J$4)</f>
        <v>#N/A</v>
      </c>
      <c r="S23" s="8" t="e">
        <f t="shared" si="3"/>
        <v>#N/A</v>
      </c>
    </row>
    <row r="24" spans="1:19" ht="12.75">
      <c r="A24" s="1" t="e">
        <f t="shared" si="1"/>
        <v>#N/A</v>
      </c>
      <c r="B24" s="122">
        <v>147</v>
      </c>
      <c r="C24" s="2" t="e">
        <f>+VLOOKUP($B24,Gesamt!$A$5:$D$306,2,FALSE)</f>
        <v>#N/A</v>
      </c>
      <c r="D24" s="2" t="e">
        <f>+VLOOKUP($B24,Gesamt!$A$5:$D$306,3,FALSE)</f>
        <v>#N/A</v>
      </c>
      <c r="E24" s="1" t="e">
        <f>+VLOOKUP($B24,Gesamt!$A$5:$D$306,4,FALSE)</f>
        <v>#N/A</v>
      </c>
      <c r="F24" s="10" t="e">
        <f>+VLOOKUP($B24,Gesamt!$A$5:$F$306,5,FALSE)</f>
        <v>#N/A</v>
      </c>
      <c r="G24" s="10" t="e">
        <f>+VLOOKUP($B24,Gesamt!$A$5:$G$306,6,FALSE)</f>
        <v>#N/A</v>
      </c>
      <c r="H24" s="10" t="e">
        <f>+VLOOKUP($B24,Gesamt!$A$5:$H$306,7,FALSE)</f>
        <v>#N/A</v>
      </c>
      <c r="I24" s="10" t="e">
        <f>+VLOOKUP($B24,Gesamt!$A$5:$I$306,8,FALSE)</f>
        <v>#N/A</v>
      </c>
      <c r="J24" s="10" t="e">
        <f>+VLOOKUP($B24,Gesamt!$A$5:$Q$306,9,FALSE)</f>
        <v>#N/A</v>
      </c>
      <c r="K24" s="10" t="e">
        <f>+VLOOKUP($B24,Gesamt!$A$5:$Q$306,10,FALSE)</f>
        <v>#N/A</v>
      </c>
      <c r="L24" s="10" t="e">
        <f>+VLOOKUP($B24,Gesamt!$A$5:$Q$306,11,FALSE)</f>
        <v>#N/A</v>
      </c>
      <c r="M24" s="10" t="e">
        <f>+VLOOKUP($B24,Gesamt!$A$5:$Q$306,12,FALSE)</f>
        <v>#N/A</v>
      </c>
      <c r="N24" s="10" t="e">
        <f>+VLOOKUP($B24,Gesamt!$A$5:$Q$306,13,FALSE)</f>
        <v>#N/A</v>
      </c>
      <c r="O24" s="10" t="e">
        <f>+VLOOKUP($B24,Gesamt!$A$5:$Q$306,14,FALSE)</f>
        <v>#N/A</v>
      </c>
      <c r="P24" s="10" t="e">
        <f>+VLOOKUP($B24,Gesamt!$A$5:$Q$306,15,FALSE)</f>
        <v>#N/A</v>
      </c>
      <c r="Q24" s="10" t="e">
        <f>+VLOOKUP($B24,Gesamt!$A$5:$Q$306,16,FALSE)</f>
        <v>#N/A</v>
      </c>
      <c r="R24" s="10" t="e">
        <f>(F24*$F$4+G24*$G$4+H24*$H$4+I24*$I$4+J24*$J$4+K24*$K$4+L24*$F$4+M24*$G$4+N24*$H$4+O24*$I$4+P24*$J$4+Q24*$J$4)</f>
        <v>#N/A</v>
      </c>
      <c r="S24" s="8" t="e">
        <f t="shared" si="3"/>
        <v>#N/A</v>
      </c>
    </row>
    <row r="25" spans="1:19" ht="12.75">
      <c r="A25" s="1" t="e">
        <f t="shared" si="1"/>
        <v>#N/A</v>
      </c>
      <c r="B25" s="122">
        <v>105</v>
      </c>
      <c r="C25" s="2" t="str">
        <f>+VLOOKUP($B25,Gesamt!$A$5:$D$306,2,FALSE)</f>
        <v>Bednarski</v>
      </c>
      <c r="D25" s="2" t="str">
        <f>+VLOOKUP($B25,Gesamt!$A$5:$D$306,3,FALSE)</f>
        <v>Maximilian</v>
      </c>
      <c r="E25" s="1" t="str">
        <f>+VLOOKUP($B25,Gesamt!$A$5:$D$306,4,FALSE)</f>
        <v>Mettingen</v>
      </c>
      <c r="F25" s="10" t="str">
        <f>+VLOOKUP($B25,Gesamt!$A$5:$F$306,5,FALSE)</f>
        <v>37,37</v>
      </c>
      <c r="G25" s="10" t="str">
        <f>+VLOOKUP($B25,Gesamt!$A$5:$G$306,6,FALSE)</f>
        <v>37,02</v>
      </c>
      <c r="H25" s="10" t="str">
        <f>+VLOOKUP($B25,Gesamt!$A$5:$H$306,7,FALSE)</f>
        <v>36,16</v>
      </c>
      <c r="I25" s="10" t="str">
        <f>+VLOOKUP($B25,Gesamt!$A$5:$I$306,8,FALSE)</f>
        <v>36,74</v>
      </c>
      <c r="J25" s="10" t="str">
        <f>+VLOOKUP($B25,Gesamt!$A$5:$Q$306,9,FALSE)</f>
        <v>36,19</v>
      </c>
      <c r="K25" s="10">
        <f>+VLOOKUP($B25,Gesamt!$A$5:$Q$306,10,FALSE)</f>
        <v>0</v>
      </c>
      <c r="L25" s="10">
        <f>+VLOOKUP($B25,Gesamt!$A$5:$Q$306,11,FALSE)</f>
        <v>0</v>
      </c>
      <c r="M25" s="10">
        <f>+VLOOKUP($B25,Gesamt!$A$5:$Q$306,12,FALSE)</f>
        <v>0</v>
      </c>
      <c r="N25" s="10">
        <f>+VLOOKUP($B25,Gesamt!$A$5:$Q$306,13,FALSE)</f>
        <v>0</v>
      </c>
      <c r="O25" s="10">
        <f>+VLOOKUP($B25,Gesamt!$A$5:$Q$306,14,FALSE)</f>
        <v>0</v>
      </c>
      <c r="P25" s="10">
        <f>+VLOOKUP($B25,Gesamt!$A$5:$Q$306,15,FALSE)</f>
        <v>0</v>
      </c>
      <c r="Q25" s="10">
        <f>+VLOOKUP($B25,Gesamt!$A$5:$Q$306,16,FALSE)</f>
        <v>0</v>
      </c>
      <c r="R25" s="10">
        <f>(F25*$F$4+G25*$G$4+H25*$H$4+I25*$I$4+J25*$J$4+K25*$K$4+L25*$F$4+M25*$G$4+N25*$H$4+O25*$I$4+P25*$J$4+Q25*$J$4)</f>
        <v>146.11</v>
      </c>
      <c r="S25" s="8">
        <f t="shared" si="3"/>
        <v>-146.11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Michael Hummels</cp:lastModifiedBy>
  <cp:lastPrinted>2018-04-29T14:23:06Z</cp:lastPrinted>
  <dcterms:created xsi:type="dcterms:W3CDTF">2000-04-24T15:54:13Z</dcterms:created>
  <dcterms:modified xsi:type="dcterms:W3CDTF">2018-05-01T10:30:40Z</dcterms:modified>
  <cp:category/>
  <cp:version/>
  <cp:contentType/>
  <cp:contentStatus/>
</cp:coreProperties>
</file>